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.sharepoint.com/sites/DGAFIN/DocumentiArea/Bilanci/BILANCIO 2021/FILE DEFINITIVI/FILE TRASPARENZA/"/>
    </mc:Choice>
  </mc:AlternateContent>
  <xr:revisionPtr revIDLastSave="0" documentId="8_{14CB3B87-819F-4398-8BA8-2EEB71343AF7}" xr6:coauthVersionLast="36" xr6:coauthVersionMax="47" xr10:uidLastSave="{00000000-0000-0000-0000-000000000000}"/>
  <bookViews>
    <workbookView xWindow="0" yWindow="0" windowWidth="13656" windowHeight="5352" xr2:uid="{D8B87A1E-738F-4F7E-BB41-B2DC49E0784D}"/>
  </bookViews>
  <sheets>
    <sheet name=" SP _CE_21_20 sintetico differe" sheetId="1" r:id="rId1"/>
  </sheets>
  <externalReferences>
    <externalReference r:id="rId2"/>
  </externalReferences>
  <definedNames>
    <definedName name="_xlnm.Print_Area" localSheetId="0">' SP _CE_21_20 sintetico differe'!$A$1:$F$344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5" i="1" l="1"/>
  <c r="D328" i="1"/>
  <c r="D321" i="1"/>
  <c r="F293" i="1"/>
  <c r="D295" i="1"/>
  <c r="F275" i="1"/>
  <c r="F276" i="1"/>
  <c r="F279" i="1"/>
  <c r="F283" i="1"/>
  <c r="D286" i="1"/>
  <c r="D265" i="1"/>
  <c r="D269" i="1" s="1"/>
  <c r="D229" i="1"/>
  <c r="D217" i="1"/>
  <c r="D187" i="1"/>
  <c r="D180" i="1"/>
  <c r="D172" i="1"/>
  <c r="F160" i="1"/>
  <c r="F164" i="1"/>
  <c r="F140" i="1"/>
  <c r="D141" i="1"/>
  <c r="D132" i="1"/>
  <c r="F129" i="1"/>
  <c r="D104" i="1"/>
  <c r="D88" i="1"/>
  <c r="D78" i="1"/>
  <c r="D68" i="1"/>
  <c r="F64" i="1"/>
  <c r="F67" i="1"/>
  <c r="D33" i="1"/>
  <c r="F16" i="1"/>
  <c r="D21" i="1"/>
  <c r="D39" i="1" l="1"/>
  <c r="D81" i="1"/>
  <c r="D107" i="1"/>
  <c r="D144" i="1"/>
  <c r="D199" i="1"/>
  <c r="D247" i="1"/>
  <c r="D311" i="1"/>
  <c r="E341" i="1"/>
  <c r="F341" i="1" s="1"/>
  <c r="E334" i="1"/>
  <c r="F334" i="1" s="1"/>
  <c r="E333" i="1"/>
  <c r="F333" i="1" s="1"/>
  <c r="F335" i="1" s="1"/>
  <c r="E327" i="1"/>
  <c r="F327" i="1" s="1"/>
  <c r="F328" i="1" s="1"/>
  <c r="E326" i="1"/>
  <c r="E320" i="1"/>
  <c r="F320" i="1" s="1"/>
  <c r="E319" i="1"/>
  <c r="F319" i="1" s="1"/>
  <c r="E318" i="1"/>
  <c r="F318" i="1" s="1"/>
  <c r="F321" i="1" s="1"/>
  <c r="E309" i="1"/>
  <c r="F309" i="1" s="1"/>
  <c r="E306" i="1"/>
  <c r="F306" i="1" s="1"/>
  <c r="E294" i="1"/>
  <c r="F294" i="1" s="1"/>
  <c r="E292" i="1"/>
  <c r="F292" i="1" s="1"/>
  <c r="E291" i="1"/>
  <c r="F291" i="1" s="1"/>
  <c r="E285" i="1"/>
  <c r="F285" i="1" s="1"/>
  <c r="E284" i="1"/>
  <c r="F284" i="1" s="1"/>
  <c r="E282" i="1"/>
  <c r="F282" i="1" s="1"/>
  <c r="E281" i="1"/>
  <c r="F281" i="1" s="1"/>
  <c r="E280" i="1"/>
  <c r="F280" i="1" s="1"/>
  <c r="E278" i="1"/>
  <c r="F278" i="1" s="1"/>
  <c r="E277" i="1"/>
  <c r="F277" i="1" s="1"/>
  <c r="E274" i="1"/>
  <c r="F274" i="1" s="1"/>
  <c r="F286" i="1" s="1"/>
  <c r="E267" i="1"/>
  <c r="F267" i="1" s="1"/>
  <c r="E264" i="1"/>
  <c r="F264" i="1" s="1"/>
  <c r="E263" i="1"/>
  <c r="F263" i="1" s="1"/>
  <c r="E262" i="1"/>
  <c r="F262" i="1" s="1"/>
  <c r="E261" i="1"/>
  <c r="F261" i="1" s="1"/>
  <c r="E260" i="1"/>
  <c r="F260" i="1" s="1"/>
  <c r="E241" i="1"/>
  <c r="E238" i="1"/>
  <c r="F238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9" i="1" s="1"/>
  <c r="E216" i="1"/>
  <c r="F216" i="1" s="1"/>
  <c r="E215" i="1"/>
  <c r="F215" i="1" s="1"/>
  <c r="E214" i="1"/>
  <c r="F214" i="1" s="1"/>
  <c r="E201" i="1"/>
  <c r="F201" i="1" s="1"/>
  <c r="E186" i="1"/>
  <c r="F186" i="1" s="1"/>
  <c r="F187" i="1" s="1"/>
  <c r="E179" i="1"/>
  <c r="F179" i="1" s="1"/>
  <c r="E178" i="1"/>
  <c r="F178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3" i="1"/>
  <c r="F163" i="1" s="1"/>
  <c r="E162" i="1"/>
  <c r="F162" i="1" s="1"/>
  <c r="E161" i="1"/>
  <c r="F161" i="1" s="1"/>
  <c r="E159" i="1"/>
  <c r="F159" i="1" s="1"/>
  <c r="E151" i="1"/>
  <c r="F151" i="1" s="1"/>
  <c r="E148" i="1"/>
  <c r="F148" i="1" s="1"/>
  <c r="E139" i="1"/>
  <c r="F139" i="1" s="1"/>
  <c r="E138" i="1"/>
  <c r="F138" i="1" s="1"/>
  <c r="E131" i="1"/>
  <c r="F131" i="1" s="1"/>
  <c r="E130" i="1"/>
  <c r="F130" i="1" s="1"/>
  <c r="E123" i="1"/>
  <c r="F123" i="1" s="1"/>
  <c r="E109" i="1"/>
  <c r="F109" i="1" s="1"/>
  <c r="E102" i="1"/>
  <c r="F102" i="1" s="1"/>
  <c r="F104" i="1" s="1"/>
  <c r="E86" i="1"/>
  <c r="E77" i="1"/>
  <c r="F77" i="1" s="1"/>
  <c r="E76" i="1"/>
  <c r="F76" i="1" s="1"/>
  <c r="F78" i="1" s="1"/>
  <c r="E66" i="1"/>
  <c r="F66" i="1" s="1"/>
  <c r="E65" i="1"/>
  <c r="F65" i="1" s="1"/>
  <c r="E63" i="1"/>
  <c r="F63" i="1" s="1"/>
  <c r="E62" i="1"/>
  <c r="F62" i="1" s="1"/>
  <c r="E61" i="1"/>
  <c r="F61" i="1" s="1"/>
  <c r="E60" i="1"/>
  <c r="F60" i="1" s="1"/>
  <c r="E59" i="1"/>
  <c r="F59" i="1" s="1"/>
  <c r="E57" i="1"/>
  <c r="F57" i="1" s="1"/>
  <c r="E56" i="1"/>
  <c r="E36" i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F33" i="1" s="1"/>
  <c r="E20" i="1"/>
  <c r="F20" i="1" s="1"/>
  <c r="E19" i="1"/>
  <c r="F19" i="1" s="1"/>
  <c r="E18" i="1"/>
  <c r="F18" i="1" s="1"/>
  <c r="E17" i="1"/>
  <c r="F17" i="1" s="1"/>
  <c r="F21" i="1" s="1"/>
  <c r="F36" i="1" l="1"/>
  <c r="F39" i="1" s="1"/>
  <c r="E58" i="1"/>
  <c r="F58" i="1" s="1"/>
  <c r="F56" i="1"/>
  <c r="F68" i="1"/>
  <c r="E88" i="1"/>
  <c r="F86" i="1"/>
  <c r="F88" i="1" s="1"/>
  <c r="F132" i="1"/>
  <c r="F141" i="1"/>
  <c r="F180" i="1"/>
  <c r="F265" i="1"/>
  <c r="F269" i="1"/>
  <c r="F295" i="1"/>
  <c r="F311" i="1"/>
  <c r="D314" i="1"/>
  <c r="D338" i="1" s="1"/>
  <c r="D344" i="1" s="1"/>
  <c r="E286" i="1"/>
  <c r="E335" i="1"/>
  <c r="E78" i="1"/>
  <c r="E104" i="1"/>
  <c r="E265" i="1"/>
  <c r="E269" i="1" s="1"/>
  <c r="E180" i="1"/>
  <c r="E187" i="1"/>
  <c r="E295" i="1"/>
  <c r="E33" i="1"/>
  <c r="E132" i="1"/>
  <c r="E141" i="1"/>
  <c r="E217" i="1"/>
  <c r="E321" i="1"/>
  <c r="E144" i="1"/>
  <c r="E21" i="1"/>
  <c r="E68" i="1"/>
  <c r="E172" i="1"/>
  <c r="E229" i="1"/>
  <c r="E39" i="1" l="1"/>
  <c r="F217" i="1"/>
  <c r="F247" i="1" s="1"/>
  <c r="F314" i="1" s="1"/>
  <c r="F338" i="1" s="1"/>
  <c r="F81" i="1"/>
  <c r="F107" i="1" s="1"/>
  <c r="F144" i="1"/>
  <c r="F172" i="1"/>
  <c r="E311" i="1"/>
  <c r="E199" i="1"/>
  <c r="E247" i="1"/>
  <c r="E81" i="1"/>
  <c r="E107" i="1" l="1"/>
  <c r="F199" i="1"/>
  <c r="E314" i="1"/>
  <c r="E338" i="1" l="1"/>
  <c r="E344" i="1" l="1"/>
  <c r="F344" i="1" s="1"/>
</calcChain>
</file>

<file path=xl/sharedStrings.xml><?xml version="1.0" encoding="utf-8"?>
<sst xmlns="http://schemas.openxmlformats.org/spreadsheetml/2006/main" count="211" uniqueCount="178">
  <si>
    <t xml:space="preserve">   BILANCIO DI ESERCIZIO 2021</t>
  </si>
  <si>
    <t xml:space="preserve">STATO PATRIMONIALE </t>
  </si>
  <si>
    <t>ATTIVO</t>
  </si>
  <si>
    <t>A)</t>
  </si>
  <si>
    <t>IMMOBILIZZAZIONI</t>
  </si>
  <si>
    <t/>
  </si>
  <si>
    <t>DIFFERENZE</t>
  </si>
  <si>
    <t>I -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</si>
  <si>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</si>
  <si>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</si>
  <si>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</si>
  <si>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Immobilizzazioni in corso e acconti</t>
  </si>
  <si>
    <t>5) Altre immobilizzazioni immateriali</t>
  </si>
  <si>
    <t>TOTALE I - IMMATERIALI</t>
  </si>
  <si>
    <t>II -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</si>
  <si>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</si>
  <si>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</si>
  <si>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</si>
  <si>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</si>
  <si>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</si>
  <si>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</si>
  <si>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</si>
  <si>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iali</t>
  </si>
  <si>
    <t>TOTALE II - MATERIALI</t>
  </si>
  <si>
    <t>III - FINANZIARIE</t>
  </si>
  <si>
    <t xml:space="preserve"> TOTALE A) IMMOBILIZZAZIONI</t>
  </si>
  <si>
    <t xml:space="preserve"> B)</t>
  </si>
  <si>
    <t xml:space="preserve">  ATTIVO CIRCOLANTE</t>
  </si>
  <si>
    <t>I - RIMANENZE</t>
  </si>
  <si>
    <t>II - CREDITI (con separata indicazione, per ciascuna voce, degli importi esigibili entro l'esercizio successivo)</t>
  </si>
  <si>
    <t>1) Crediti verso MIUR e altre Amministrazioni centrali</t>
  </si>
  <si>
    <t>di cui a lungo termine</t>
  </si>
  <si>
    <t>di cui a breve termine</t>
  </si>
  <si>
    <t>2) Crediti verso Regioni e Province Autonome</t>
  </si>
  <si>
    <t>3) Crediti verso altre Amministrazioni locali</t>
  </si>
  <si>
    <t>4) Crediti verso l'Unione Europea e il Resto del Mondo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</si>
  <si>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</si>
  <si>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</si>
  <si>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</si>
  <si>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</si>
  <si>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</si>
  <si>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TOTALE II - CREDITI (con separata indicazione, per ciascuna voce, degli importi esigibili entro l'esercizio successivo)</t>
  </si>
  <si>
    <t>III - ATTIVITA' FINANZIARIE</t>
  </si>
  <si>
    <t>IV - DISPONIBILITA' LIQUIDE:</t>
  </si>
  <si>
    <t>1) Depositi bancari e postali</t>
  </si>
  <si>
    <t>2) Danaro e valori in cassa</t>
  </si>
  <si>
    <t>TOTALE IV - DISPONIBILITA' LIQUIDE</t>
  </si>
  <si>
    <t>TOTALE B) ATTIVO CIRCOLANTE</t>
  </si>
  <si>
    <t>C)</t>
  </si>
  <si>
    <t>RATEI E RISCONTI ATTIVI</t>
  </si>
  <si>
    <t>c1) Ratei e risconti attivi</t>
  </si>
  <si>
    <t>TOTALE C) RATEI E RISCONTI ATTIVI</t>
  </si>
  <si>
    <t>D)</t>
  </si>
  <si>
    <t>RATEI ATTIVI PER PROGETTI E RICERCHE IN CORSO</t>
  </si>
  <si>
    <t>d1) Ratei attivi per progetti e ricerche finanziate e co-finanziate in corso</t>
  </si>
  <si>
    <t>TOTALE D) RATEI ATTIVI PER PROGETTI E RICERCHE IN CORSO</t>
  </si>
  <si>
    <t>TOTALE ATTIVO</t>
  </si>
  <si>
    <t>CONTI D'ORDINE DELL'ATTIVO</t>
  </si>
  <si>
    <t>PASSIVO</t>
  </si>
  <si>
    <t>PATRIMONIO NETTO</t>
  </si>
  <si>
    <t xml:space="preserve">		 I - FONDO DI DOTAZIONE DELL'ATENEO</t>
  </si>
  <si>
    <t xml:space="preserve">		 II - PATRIMONIO VINCOLATO</t>
  </si>
  <si>
    <t xml:space="preserve">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</si>
  <si>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</si>
  <si>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</si>
  <si>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>TOTALE II - PATRIMONIO VINCOLATO</t>
  </si>
  <si>
    <t xml:space="preserve">		 III - PATRIMONIO NON VINCOLATO</t>
  </si>
  <si>
    <t xml:space="preserve">		 1) Risultato gestionale esercizio</t>
  </si>
  <si>
    <t xml:space="preserve">			 2) Risultati gestionali relativi ad esercizi precedenti</t>
  </si>
  <si>
    <t xml:space="preserve">			 3) Riserve statutarie</t>
  </si>
  <si>
    <t>TOTALE III - PATRIMONIO NON VINCOLATO</t>
  </si>
  <si>
    <t>TOTALE A) PATRIMONIO NETTO</t>
  </si>
  <si>
    <t>B)</t>
  </si>
  <si>
    <t>FONDI PER RISCHI E ONERI</t>
  </si>
  <si>
    <t>TRATTAMENTO DI FINE RAPPORTO DI LAVORO SUBORDINATO</t>
  </si>
  <si>
    <t>DEBITI (con separata indicazione, per ciascuna voce, degli importi esigibili oltre l'esercizio successivo)</t>
  </si>
  <si>
    <t xml:space="preserve">  1) Mutui e Debiti verso banche</t>
  </si>
  <si>
    <t xml:space="preserve">      di cui a lungo termine</t>
  </si>
  <si>
    <t xml:space="preserve">  2) Debiti verso MIUR e altre Amministrazioni centrali</t>
  </si>
  <si>
    <t xml:space="preserve">  3) Debiti verso Regione e Province Autonome</t>
  </si>
  <si>
    <t xml:space="preserve">  4) Debiti verso altre Amministrazioni locali</t>
  </si>
  <si>
    <t xml:space="preserve">  5) Debiti verso l'Unione Europea e il Resto del Mondo</t>
  </si>
  <si>
    <t xml:space="preserve">  6) Debiti verso Università</t>
  </si>
  <si>
    <t xml:space="preserve">  7) Debiti verso studenti</t>
  </si>
  <si>
    <t xml:space="preserve">  8) Acconti</t>
  </si>
  <si>
    <t xml:space="preserve">  9) Debiti verso fornitori</t>
  </si>
  <si>
    <t>10) Debiti verso dipendenti</t>
  </si>
  <si>
    <t>11) Debiti verso società o enti controllati</t>
  </si>
  <si>
    <t>12) Altri debiti</t>
  </si>
  <si>
    <t xml:space="preserve">	TOTALE D) DEBITI (con separata indicazione, per ciascuna voce, degli importi esigibili oltre l'esercizio successivo)</t>
  </si>
  <si>
    <t>E)</t>
  </si>
  <si>
    <t>RATEI E RISCONTI PASSIVI E CONTRIBUTI AGLI INVESTIMENTI</t>
  </si>
  <si>
    <t xml:space="preserve"> e1) Contributi agli investimenti</t>
  </si>
  <si>
    <t xml:space="preserve"> e2) Ratei e risconti passivi</t>
  </si>
  <si>
    <t xml:space="preserve">	TOTALE E) RATEI E RISCONTI PASSIVI E CONTRIBUTI AGLI INVESTIMENTI</t>
  </si>
  <si>
    <t>F)</t>
  </si>
  <si>
    <t>RISCONTI PASSIVI PER PROGETTI E RICERCHE IN CORSO</t>
  </si>
  <si>
    <t>f1) Risconti passivi per progetti e ricerche finanziate e co-finanziate  in corso</t>
  </si>
  <si>
    <t>TOTALE F) RISCONTI PASSIVI PER PROGETTI E RICERCHE IN CORSO</t>
  </si>
  <si>
    <t>TOTALE PASSIVO</t>
  </si>
  <si>
    <t>CONTI D'ORDINE DEL PASSIVO</t>
  </si>
  <si>
    <t xml:space="preserve">CONTO ECONOMICO  </t>
  </si>
  <si>
    <t>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</si>
  <si>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</si>
  <si>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</si>
  <si>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</si>
  <si>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</si>
  <si>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</si>
  <si>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</si>
  <si>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</si>
  <si>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</si>
  <si>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</si>
  <si>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</si>
  <si>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</si>
  <si>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</si>
  <si>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</si>
  <si>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</si>
  <si>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</si>
  <si>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</si>
  <si>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</si>
  <si>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</si>
  <si>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</si>
  <si>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 xml:space="preserve"> TOTALE PROVENTI (A)</t>
  </si>
  <si>
    <t>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</si>
  <si>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</si>
  <si>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</si>
  <si>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</si>
  <si>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ecc..)</t>
  </si>
  <si>
    <t>c) docenti a contratto</t>
  </si>
  <si>
    <t>d) esperti linguistici</t>
  </si>
  <si>
    <t>e) altro personale dedicato alla didattica e alla ricerca</t>
  </si>
  <si>
    <t>TOTALE 1) Costi del personale dedicato alla ricerca e alla didattica</t>
  </si>
  <si>
    <t>2) Costi del personale dirigente e tecnico amministrativo</t>
  </si>
  <si>
    <t>TOTALE VIII. COSTI DEL PERSONALE</t>
  </si>
  <si>
    <t>IX. COSTI DELLA GESTIONE CORRENTE</t>
  </si>
  <si>
    <t xml:space="preserve"> 1) Costo per il sostegno agli studenti</t>
  </si>
  <si>
    <t xml:space="preserve"> 2) Costi per il diritto allo studio</t>
  </si>
  <si>
    <t xml:space="preserve"> 3) Costi per l'attività editoriale</t>
  </si>
  <si>
    <t xml:space="preserve"> 4) Trasferimenti a partner di progetti coordinati</t>
  </si>
  <si>
    <t xml:space="preserve"> 5) Acquisto materiale consumo per laboratori</t>
  </si>
  <si>
    <t xml:space="preserve"> 6) Variazione rimanenze di materiale di consumo per laboratori</t>
  </si>
  <si>
    <t xml:space="preserve"> 7) Acquisto di libri, periodici e materiale bibliografico</t>
  </si>
  <si>
    <t xml:space="preserve"> 8) Acquisto di servizi e collaborazioni tecnico gestionali</t>
  </si>
  <si>
    <t xml:space="preserve"> 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</si>
  <si>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</si>
  <si>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</si>
  <si>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</si>
  <si>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</si>
  <si>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</si>
  <si>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</si>
  <si>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</si>
  <si>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Svalutazioni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</si>
  <si>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</si>
  <si>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</si>
  <si>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</si>
  <si>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</si>
  <si>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(B)</t>
  </si>
  <si>
    <t>DIFFERENZA TRA PROVENTI E COSTI OPERATIVI
 (A - B)</t>
  </si>
  <si>
    <t xml:space="preserve"> C)</t>
  </si>
  <si>
    <t>PROVENTI E ONERI FINANZIARI</t>
  </si>
  <si>
    <t>1) Proventi finanziari</t>
  </si>
  <si>
    <t>2) Interessi e altri oneri finanziari</t>
  </si>
  <si>
    <t>3) Utile e perdite su cambi</t>
  </si>
  <si>
    <t>TOTALE PROVENTI E ONERI FINANZIARI (C)</t>
  </si>
  <si>
    <t xml:space="preserve"> D)</t>
  </si>
  <si>
    <t>RETTIFICHE DI VALORE DI ATTIVITA' FINANZIARIE</t>
  </si>
  <si>
    <t>1) Rivalutazioni</t>
  </si>
  <si>
    <t>2) Svalutazioni</t>
  </si>
  <si>
    <t>TOTALE  RETTIFICHE DI VALORE DI ATTIVITA' FINANZIARIE (D)</t>
  </si>
  <si>
    <t xml:space="preserve"> E)</t>
  </si>
  <si>
    <t>PROVENTI E ONERI STRAORDINARI</t>
  </si>
  <si>
    <t>1) Proventi</t>
  </si>
  <si>
    <t>2) Oneri</t>
  </si>
  <si>
    <t>PROVENTI E ONERI STRAORDINARI (E)</t>
  </si>
  <si>
    <t>RISULTATO PRIMA DELLE IMPOSTE 
(A - B + C + D + E)</t>
  </si>
  <si>
    <t xml:space="preserve"> F)</t>
  </si>
  <si>
    <t>IMPOSTE SUL REDDITO DELL'ESERCIZIO CORRENTI, DIFFERITE, ANTICIPATE</t>
  </si>
  <si>
    <t>RISULTATO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</si>
</sst>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24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SansSerif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SansSerif"/>
    </font>
    <font>
      <sz val="8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name val="SansSerif"/>
    </font>
    <font>
      <b/>
      <sz val="10"/>
      <name val="SansSerif"/>
    </font>
    <font>
      <b/>
      <sz val="11"/>
      <name val="SansSerif"/>
    </font>
    <font>
      <sz val="14"/>
      <name val="SansSerif"/>
    </font>
    <font>
      <b/>
      <sz val="14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4" fontId="11" fillId="0" borderId="12" xfId="0" applyNumberFormat="1" applyFont="1" applyFill="1" applyBorder="1" applyAlignment="1" applyProtection="1">
      <alignment horizontal="righ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right" vertical="center" wrapText="1"/>
    </xf>
    <xf numFmtId="4" fontId="11" fillId="0" borderId="5" xfId="0" applyNumberFormat="1" applyFont="1" applyFill="1" applyBorder="1" applyAlignment="1" applyProtection="1">
      <alignment horizontal="righ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4" fontId="17" fillId="0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>
      <alignment vertical="center"/>
    </xf>
    <xf numFmtId="4" fontId="11" fillId="0" borderId="8" xfId="0" quotePrefix="1" applyNumberFormat="1" applyFont="1" applyFill="1" applyBorder="1" applyAlignment="1" applyProtection="1">
      <alignment horizontal="righ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4" fontId="2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 applyProtection="1">
      <alignment horizontal="right" vertical="center" wrapText="1"/>
    </xf>
    <xf numFmtId="165" fontId="11" fillId="0" borderId="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right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8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Alignment="1" applyProtection="1">
      <alignment horizontal="right" vertical="center" wrapText="1"/>
    </xf>
    <xf numFmtId="0" fontId="10" fillId="0" borderId="13" xfId="0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 applyProtection="1">
      <alignment horizontal="right" vertical="center" wrapText="1"/>
    </xf>
    <xf numFmtId="4" fontId="11" fillId="0" borderId="24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10" fillId="0" borderId="4" xfId="0" applyNumberFormat="1" applyFont="1" applyFill="1" applyBorder="1" applyAlignment="1" applyProtection="1">
      <alignment horizontal="right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Fill="1" applyBorder="1" applyAlignment="1" applyProtection="1">
      <alignment horizontal="right" vertical="center" wrapText="1"/>
    </xf>
    <xf numFmtId="4" fontId="11" fillId="0" borderId="18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" fontId="11" fillId="0" borderId="25" xfId="0" applyNumberFormat="1" applyFont="1" applyFill="1" applyBorder="1" applyAlignment="1" applyProtection="1">
      <alignment horizontal="right" vertical="center" wrapText="1"/>
    </xf>
    <xf numFmtId="4" fontId="11" fillId="0" borderId="26" xfId="0" applyNumberFormat="1" applyFont="1" applyFill="1" applyBorder="1" applyAlignment="1" applyProtection="1">
      <alignment horizontal="right" vertical="center" wrapText="1"/>
    </xf>
    <xf numFmtId="4" fontId="11" fillId="0" borderId="27" xfId="0" applyNumberFormat="1" applyFont="1" applyFill="1" applyBorder="1" applyAlignment="1" applyProtection="1">
      <alignment horizontal="right" vertical="center" wrapText="1"/>
    </xf>
    <xf numFmtId="4" fontId="11" fillId="0" borderId="28" xfId="0" applyNumberFormat="1" applyFont="1" applyFill="1" applyBorder="1" applyAlignment="1" applyProtection="1">
      <alignment horizontal="right" vertical="center" wrapText="1"/>
    </xf>
    <xf numFmtId="4" fontId="11" fillId="0" borderId="6" xfId="0" applyNumberFormat="1" applyFont="1" applyFill="1" applyBorder="1" applyAlignment="1" applyProtection="1">
      <alignment horizontal="right" vertical="center" wrapText="1"/>
    </xf>
    <xf numFmtId="4" fontId="11" fillId="0" borderId="2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6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horizontal="right" vertical="center" wrapText="1"/>
    </xf>
    <xf numFmtId="0" fontId="11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4" fontId="11" fillId="0" borderId="15" xfId="0" applyNumberFormat="1" applyFont="1" applyFill="1" applyBorder="1" applyAlignment="1" applyProtection="1">
      <alignment horizontal="right" vertical="center" wrapTex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4" fontId="17" fillId="0" borderId="15" xfId="0" applyNumberFormat="1" applyFont="1" applyFill="1" applyBorder="1" applyAlignment="1" applyProtection="1">
      <alignment horizontal="right" vertical="center" wrapText="1"/>
    </xf>
    <xf numFmtId="4" fontId="17" fillId="0" borderId="24" xfId="0" applyNumberFormat="1" applyFont="1" applyFill="1" applyBorder="1" applyAlignment="1" applyProtection="1">
      <alignment horizontal="righ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165" fontId="11" fillId="0" borderId="24" xfId="0" applyNumberFormat="1" applyFont="1" applyFill="1" applyBorder="1" applyAlignment="1" applyProtection="1">
      <alignment horizontal="right" vertical="center" wrapText="1"/>
    </xf>
    <xf numFmtId="4" fontId="11" fillId="0" borderId="30" xfId="0" applyNumberFormat="1" applyFont="1" applyFill="1" applyBorder="1" applyAlignment="1" applyProtection="1">
      <alignment horizontal="right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165" fontId="10" fillId="0" borderId="19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165" fontId="10" fillId="0" borderId="18" xfId="0" applyNumberFormat="1" applyFont="1" applyFill="1" applyBorder="1" applyAlignment="1" applyProtection="1">
      <alignment horizontal="right" vertical="center" wrapText="1"/>
    </xf>
    <xf numFmtId="4" fontId="10" fillId="0" borderId="19" xfId="0" quotePrefix="1" applyNumberFormat="1" applyFont="1" applyFill="1" applyBorder="1" applyAlignment="1" applyProtection="1">
      <alignment horizontal="right" vertical="center" wrapText="1"/>
    </xf>
    <xf numFmtId="4" fontId="10" fillId="0" borderId="30" xfId="0" applyNumberFormat="1" applyFont="1" applyFill="1" applyBorder="1" applyAlignment="1" applyProtection="1">
      <alignment horizontal="right" vertical="center" wrapText="1"/>
    </xf>
    <xf numFmtId="4" fontId="10" fillId="0" borderId="30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 applyProtection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" fontId="10" fillId="0" borderId="12" xfId="0" applyNumberFormat="1" applyFont="1" applyFill="1" applyBorder="1" applyAlignment="1" applyProtection="1">
      <alignment horizontal="right" vertical="center" wrapText="1"/>
    </xf>
    <xf numFmtId="4" fontId="10" fillId="0" borderId="19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 applyProtection="1">
      <alignment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4" xfId="0" applyNumberFormat="1" applyFont="1" applyFill="1" applyBorder="1" applyAlignment="1">
      <alignment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10" fillId="2" borderId="10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3" fillId="0" borderId="14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133350</xdr:rowOff>
    </xdr:from>
    <xdr:to>
      <xdr:col>1</xdr:col>
      <xdr:colOff>904875</xdr:colOff>
      <xdr:row>46</xdr:row>
      <xdr:rowOff>85725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65B283D4-D161-4143-ABD3-AB943274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63000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110</xdr:row>
      <xdr:rowOff>161925</xdr:rowOff>
    </xdr:from>
    <xdr:to>
      <xdr:col>1</xdr:col>
      <xdr:colOff>962025</xdr:colOff>
      <xdr:row>114</xdr:row>
      <xdr:rowOff>19050</xdr:rowOff>
    </xdr:to>
    <xdr:pic>
      <xdr:nvPicPr>
        <xdr:cNvPr id="3" name="Immagine 1" descr="logo_def_blu-pc copia">
          <a:extLst>
            <a:ext uri="{FF2B5EF4-FFF2-40B4-BE49-F238E27FC236}">
              <a16:creationId xmlns:a16="http://schemas.microsoft.com/office/drawing/2014/main" id="{A83133C5-D69D-465B-89EC-ACC0BD7D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93450"/>
          <a:ext cx="1247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203</xdr:row>
      <xdr:rowOff>0</xdr:rowOff>
    </xdr:from>
    <xdr:to>
      <xdr:col>1</xdr:col>
      <xdr:colOff>1038225</xdr:colOff>
      <xdr:row>206</xdr:row>
      <xdr:rowOff>114300</xdr:rowOff>
    </xdr:to>
    <xdr:pic>
      <xdr:nvPicPr>
        <xdr:cNvPr id="4" name="Immagine 1" descr="logo_def_blu-pc copia">
          <a:extLst>
            <a:ext uri="{FF2B5EF4-FFF2-40B4-BE49-F238E27FC236}">
              <a16:creationId xmlns:a16="http://schemas.microsoft.com/office/drawing/2014/main" id="{AF46D276-75C1-415A-AD61-ABFE265F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939075"/>
          <a:ext cx="1247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248</xdr:row>
      <xdr:rowOff>104775</xdr:rowOff>
    </xdr:from>
    <xdr:to>
      <xdr:col>1</xdr:col>
      <xdr:colOff>990600</xdr:colOff>
      <xdr:row>254</xdr:row>
      <xdr:rowOff>57150</xdr:rowOff>
    </xdr:to>
    <xdr:pic>
      <xdr:nvPicPr>
        <xdr:cNvPr id="5" name="Immagine 1" descr="logo_def_blu-pc copia">
          <a:extLst>
            <a:ext uri="{FF2B5EF4-FFF2-40B4-BE49-F238E27FC236}">
              <a16:creationId xmlns:a16="http://schemas.microsoft.com/office/drawing/2014/main" id="{ED3F71EC-80F3-4760-B1C5-081A439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178450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297</xdr:row>
      <xdr:rowOff>0</xdr:rowOff>
    </xdr:from>
    <xdr:to>
      <xdr:col>1</xdr:col>
      <xdr:colOff>914400</xdr:colOff>
      <xdr:row>302</xdr:row>
      <xdr:rowOff>104775</xdr:rowOff>
    </xdr:to>
    <xdr:pic>
      <xdr:nvPicPr>
        <xdr:cNvPr id="6" name="Immagine 1" descr="logo_def_blu-pc copia">
          <a:extLst>
            <a:ext uri="{FF2B5EF4-FFF2-40B4-BE49-F238E27FC236}">
              <a16:creationId xmlns:a16="http://schemas.microsoft.com/office/drawing/2014/main" id="{A599518C-2BE6-4983-B348-746D9E44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7027425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152</xdr:row>
      <xdr:rowOff>238125</xdr:rowOff>
    </xdr:from>
    <xdr:to>
      <xdr:col>1</xdr:col>
      <xdr:colOff>990600</xdr:colOff>
      <xdr:row>155</xdr:row>
      <xdr:rowOff>0</xdr:rowOff>
    </xdr:to>
    <xdr:pic>
      <xdr:nvPicPr>
        <xdr:cNvPr id="7" name="Immagine 1" descr="logo_def_blu-pc copia">
          <a:extLst>
            <a:ext uri="{FF2B5EF4-FFF2-40B4-BE49-F238E27FC236}">
              <a16:creationId xmlns:a16="http://schemas.microsoft.com/office/drawing/2014/main" id="{8C189B60-7269-4D4E-A21E-6002DAEB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775525"/>
          <a:ext cx="1247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66675</xdr:rowOff>
    </xdr:from>
    <xdr:to>
      <xdr:col>1</xdr:col>
      <xdr:colOff>933450</xdr:colOff>
      <xdr:row>3</xdr:row>
      <xdr:rowOff>57150</xdr:rowOff>
    </xdr:to>
    <xdr:pic>
      <xdr:nvPicPr>
        <xdr:cNvPr id="8" name="Immagine 1" descr="logo_def_blu-pc copia">
          <a:extLst>
            <a:ext uri="{FF2B5EF4-FFF2-40B4-BE49-F238E27FC236}">
              <a16:creationId xmlns:a16="http://schemas.microsoft.com/office/drawing/2014/main" id="{22989CA8-0B48-453D-B4E2-01B732AA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47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91</xdr:row>
      <xdr:rowOff>47625</xdr:rowOff>
    </xdr:from>
    <xdr:to>
      <xdr:col>1</xdr:col>
      <xdr:colOff>952500</xdr:colOff>
      <xdr:row>97</xdr:row>
      <xdr:rowOff>57150</xdr:rowOff>
    </xdr:to>
    <xdr:pic>
      <xdr:nvPicPr>
        <xdr:cNvPr id="9" name="Immagine 8" descr="logo_def_blu-pc copia">
          <a:extLst>
            <a:ext uri="{FF2B5EF4-FFF2-40B4-BE49-F238E27FC236}">
              <a16:creationId xmlns:a16="http://schemas.microsoft.com/office/drawing/2014/main" id="{709422EC-7077-46E5-AC80-D95EE388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421475"/>
          <a:ext cx="1247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191</xdr:row>
      <xdr:rowOff>9525</xdr:rowOff>
    </xdr:from>
    <xdr:to>
      <xdr:col>1</xdr:col>
      <xdr:colOff>1047750</xdr:colOff>
      <xdr:row>196</xdr:row>
      <xdr:rowOff>104775</xdr:rowOff>
    </xdr:to>
    <xdr:pic>
      <xdr:nvPicPr>
        <xdr:cNvPr id="10" name="Immagine 1" descr="logo_def_blu-pc copia">
          <a:extLst>
            <a:ext uri="{FF2B5EF4-FFF2-40B4-BE49-F238E27FC236}">
              <a16:creationId xmlns:a16="http://schemas.microsoft.com/office/drawing/2014/main" id="{F4AC1F9C-6A1B-4456-A11C-F5FE890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510200"/>
          <a:ext cx="1247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si\Universita%20degli%20Studi%20Roma%20Tre\Area%20Finanziaria%20-%20Bilanci\BILANCIO%202020\memo%20chekc%20list%20bilancio%202020%20al%2022_04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P _CE_20_19 sintetico differe"/>
      <sheetName val="SP_20_19 ANALITICO_LAVORO"/>
      <sheetName val="CE_20_19 ANALITICO_LAVORO"/>
      <sheetName val="bilancio da approvare no formul"/>
      <sheetName val="PROCEDURE CHIUSURE"/>
      <sheetName val="fac simile triade 2018"/>
    </sheetNames>
    <sheetDataSet>
      <sheetData sheetId="0" refreshError="1"/>
      <sheetData sheetId="1" refreshError="1">
        <row r="12">
          <cell r="B12">
            <v>3836.4599999999996</v>
          </cell>
        </row>
        <row r="23">
          <cell r="B23">
            <v>66078.510000000009</v>
          </cell>
        </row>
        <row r="27">
          <cell r="B27">
            <v>165397.09</v>
          </cell>
        </row>
        <row r="36">
          <cell r="B36">
            <v>16481309.100000003</v>
          </cell>
        </row>
        <row r="49">
          <cell r="B49">
            <v>214894924.33000004</v>
          </cell>
        </row>
        <row r="55">
          <cell r="B55">
            <v>4529314.7799999993</v>
          </cell>
        </row>
        <row r="60">
          <cell r="B60">
            <v>1115342.8599999994</v>
          </cell>
        </row>
        <row r="67">
          <cell r="B67">
            <v>3570542.84</v>
          </cell>
        </row>
        <row r="72">
          <cell r="B72">
            <v>2376451.0999999978</v>
          </cell>
        </row>
        <row r="77">
          <cell r="B77">
            <v>1790939.45</v>
          </cell>
        </row>
        <row r="86">
          <cell r="B86">
            <v>1874901.8399999987</v>
          </cell>
        </row>
        <row r="91">
          <cell r="B91">
            <v>3537555</v>
          </cell>
        </row>
        <row r="99">
          <cell r="B99">
            <v>10163732.18</v>
          </cell>
        </row>
        <row r="110">
          <cell r="B110">
            <v>30000054.470000003</v>
          </cell>
        </row>
        <row r="114">
          <cell r="B114">
            <v>42159.88</v>
          </cell>
        </row>
        <row r="120">
          <cell r="B120">
            <v>311899.19</v>
          </cell>
        </row>
        <row r="125">
          <cell r="B125">
            <v>156922.88</v>
          </cell>
        </row>
        <row r="129">
          <cell r="B129">
            <v>82147.539999999994</v>
          </cell>
        </row>
        <row r="134">
          <cell r="B134">
            <v>17216469.050000001</v>
          </cell>
        </row>
        <row r="138">
          <cell r="B138">
            <v>580726.59</v>
          </cell>
        </row>
        <row r="149">
          <cell r="B149">
            <v>4340668.3599999994</v>
          </cell>
        </row>
        <row r="154">
          <cell r="B154">
            <v>180866349.69</v>
          </cell>
        </row>
        <row r="160">
          <cell r="B160">
            <v>0</v>
          </cell>
        </row>
        <row r="164">
          <cell r="B164">
            <v>926308.31</v>
          </cell>
        </row>
        <row r="168">
          <cell r="B168">
            <v>1502408.9</v>
          </cell>
        </row>
        <row r="179">
          <cell r="B179">
            <v>19486356.740000002</v>
          </cell>
        </row>
        <row r="186">
          <cell r="B186">
            <v>60975588.039999999</v>
          </cell>
        </row>
        <row r="190">
          <cell r="B190">
            <v>11051526.26</v>
          </cell>
        </row>
        <row r="199">
          <cell r="B199">
            <v>55859471.049999997</v>
          </cell>
        </row>
        <row r="204">
          <cell r="B204">
            <v>127342238.53</v>
          </cell>
        </row>
        <row r="214">
          <cell r="B214">
            <v>30594908.030000001</v>
          </cell>
        </row>
        <row r="218">
          <cell r="B218">
            <v>502710.7</v>
          </cell>
        </row>
        <row r="224">
          <cell r="B224">
            <v>52650729.050000004</v>
          </cell>
        </row>
        <row r="248">
          <cell r="B248">
            <v>7670928.5000000009</v>
          </cell>
        </row>
        <row r="252">
          <cell r="B252">
            <v>0</v>
          </cell>
        </row>
        <row r="256">
          <cell r="B256">
            <v>0</v>
          </cell>
        </row>
        <row r="260">
          <cell r="B260">
            <v>713773.22</v>
          </cell>
        </row>
        <row r="264">
          <cell r="B264">
            <v>3744.6</v>
          </cell>
        </row>
        <row r="268">
          <cell r="B268">
            <v>0</v>
          </cell>
        </row>
        <row r="275">
          <cell r="B275">
            <v>5811179.0899999999</v>
          </cell>
        </row>
        <row r="280">
          <cell r="B280">
            <v>1303760.53</v>
          </cell>
        </row>
        <row r="284">
          <cell r="B284">
            <v>317000</v>
          </cell>
        </row>
        <row r="296">
          <cell r="B296">
            <v>1984242.4900000002</v>
          </cell>
        </row>
        <row r="301">
          <cell r="B301">
            <v>37602938.049999997</v>
          </cell>
        </row>
        <row r="309">
          <cell r="B309">
            <v>64666910.100000001</v>
          </cell>
        </row>
        <row r="343">
          <cell r="B343">
            <v>23877512.570000008</v>
          </cell>
        </row>
        <row r="360">
          <cell r="B360">
            <v>19486356.740000002</v>
          </cell>
        </row>
      </sheetData>
      <sheetData sheetId="2" refreshError="1">
        <row r="28">
          <cell r="B28">
            <v>32902869.689999994</v>
          </cell>
        </row>
        <row r="34">
          <cell r="B34">
            <v>2922111.38</v>
          </cell>
        </row>
        <row r="44">
          <cell r="B44">
            <v>1400073.07</v>
          </cell>
        </row>
        <row r="58">
          <cell r="B58">
            <v>140743859.76000002</v>
          </cell>
        </row>
        <row r="65">
          <cell r="B65">
            <v>327611.13999999996</v>
          </cell>
        </row>
        <row r="77">
          <cell r="B77">
            <v>34186.159999999996</v>
          </cell>
        </row>
        <row r="86">
          <cell r="B86">
            <v>4414766.54</v>
          </cell>
        </row>
        <row r="92">
          <cell r="B92">
            <v>198969.22</v>
          </cell>
        </row>
        <row r="107">
          <cell r="B107">
            <v>1570826.06</v>
          </cell>
        </row>
        <row r="118">
          <cell r="B118">
            <v>697591.44</v>
          </cell>
        </row>
        <row r="133">
          <cell r="B133">
            <v>2708597.06</v>
          </cell>
        </row>
        <row r="137">
          <cell r="B137">
            <v>0</v>
          </cell>
        </row>
        <row r="167">
          <cell r="B167">
            <v>74231913.920000017</v>
          </cell>
        </row>
        <row r="173">
          <cell r="B173">
            <v>5087306.9400000004</v>
          </cell>
        </row>
        <row r="181">
          <cell r="B181">
            <v>1290198.51</v>
          </cell>
        </row>
        <row r="193">
          <cell r="B193">
            <v>963398.94000000006</v>
          </cell>
        </row>
        <row r="198">
          <cell r="B198">
            <v>428730.69999999995</v>
          </cell>
        </row>
        <row r="241">
          <cell r="B241">
            <v>28675390.36999999</v>
          </cell>
        </row>
        <row r="263">
          <cell r="B263">
            <v>12190380.189999999</v>
          </cell>
        </row>
        <row r="272">
          <cell r="B272">
            <v>2390609.79</v>
          </cell>
        </row>
        <row r="276">
          <cell r="B276">
            <v>598006.84</v>
          </cell>
        </row>
        <row r="286">
          <cell r="B286">
            <v>1634811.42</v>
          </cell>
        </row>
        <row r="329">
          <cell r="B329">
            <v>21095518.280000001</v>
          </cell>
        </row>
        <row r="335">
          <cell r="B335">
            <v>850595.91999999993</v>
          </cell>
        </row>
        <row r="345">
          <cell r="B345">
            <v>1790766.51</v>
          </cell>
        </row>
        <row r="363">
          <cell r="B363">
            <v>2216046.6800000002</v>
          </cell>
        </row>
        <row r="372">
          <cell r="B372">
            <v>685759.1</v>
          </cell>
        </row>
        <row r="383">
          <cell r="B383">
            <v>10749083.059999999</v>
          </cell>
        </row>
        <row r="387">
          <cell r="B387">
            <v>5369168.1100000003</v>
          </cell>
        </row>
        <row r="397">
          <cell r="B397">
            <v>6334836.4899999993</v>
          </cell>
        </row>
        <row r="408">
          <cell r="B408">
            <v>1607933.49</v>
          </cell>
        </row>
        <row r="414">
          <cell r="B414">
            <v>8681.92</v>
          </cell>
        </row>
        <row r="421">
          <cell r="B421">
            <v>2713049.3600000003</v>
          </cell>
        </row>
        <row r="426">
          <cell r="B426">
            <v>6.1599999999999966</v>
          </cell>
        </row>
        <row r="430">
          <cell r="B430">
            <v>0</v>
          </cell>
        </row>
        <row r="434">
          <cell r="B434">
            <v>0</v>
          </cell>
        </row>
        <row r="440">
          <cell r="B440">
            <v>3597281.13</v>
          </cell>
        </row>
        <row r="454">
          <cell r="B454">
            <v>132775.34999999998</v>
          </cell>
        </row>
        <row r="477">
          <cell r="B477">
            <v>6987603.3499999996</v>
          </cell>
        </row>
        <row r="481">
          <cell r="B481">
            <v>3503547.409999989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B611-795E-48DB-8465-4727889B6366}">
  <dimension ref="A1:I347"/>
  <sheetViews>
    <sheetView tabSelected="1" topLeftCell="A77" zoomScaleNormal="100" workbookViewId="0">
      <selection activeCell="C92" sqref="C92"/>
    </sheetView>
  </sheetViews>
  <sheetFormatPr defaultColWidth="8.88671875" defaultRowHeight="19.95" customHeight="1"/>
  <cols>
    <col min="1" max="1" width="6.5546875" style="14" customWidth="1"/>
    <col min="2" max="2" width="20.6640625" style="14" customWidth="1"/>
    <col min="3" max="3" width="43.88671875" style="14" customWidth="1"/>
    <col min="4" max="4" width="25.33203125" style="14" customWidth="1"/>
    <col min="5" max="5" width="23.88671875" style="14" customWidth="1"/>
    <col min="6" max="6" width="22.6640625" style="32" customWidth="1"/>
    <col min="7" max="7" width="14.109375" style="14" bestFit="1" customWidth="1"/>
    <col min="8" max="8" width="20.44140625" style="14" bestFit="1" customWidth="1"/>
    <col min="9" max="9" width="13.44140625" style="14" bestFit="1" customWidth="1"/>
    <col min="10" max="16384" width="8.88671875" style="14"/>
  </cols>
  <sheetData>
    <row r="1" spans="1:6" s="1" customFormat="1" ht="19.95" customHeight="1">
      <c r="C1" s="2"/>
      <c r="D1" s="2"/>
      <c r="E1" s="3"/>
      <c r="F1" s="4"/>
    </row>
    <row r="2" spans="1:6" s="6" customFormat="1" ht="22.95" customHeight="1">
      <c r="A2" s="5"/>
      <c r="B2" s="5"/>
      <c r="F2" s="7"/>
    </row>
    <row r="3" spans="1:6" s="1" customFormat="1" ht="25.95" customHeight="1">
      <c r="C3" s="181" t="s">
        <v>0</v>
      </c>
      <c r="D3" s="181"/>
      <c r="E3" s="182"/>
      <c r="F3" s="4"/>
    </row>
    <row r="4" spans="1:6" s="1" customFormat="1" ht="13.8">
      <c r="F4" s="4"/>
    </row>
    <row r="5" spans="1:6" s="1" customFormat="1" ht="13.8">
      <c r="C5" s="2"/>
      <c r="D5" s="2"/>
      <c r="E5" s="8"/>
      <c r="F5" s="4"/>
    </row>
    <row r="6" spans="1:6" s="1" customFormat="1" ht="7.2" customHeight="1">
      <c r="A6" s="129"/>
      <c r="B6" s="129"/>
      <c r="C6" s="129"/>
      <c r="D6" s="129"/>
      <c r="E6" s="129"/>
      <c r="F6" s="4"/>
    </row>
    <row r="7" spans="1:6" s="1" customFormat="1" ht="7.2" customHeight="1">
      <c r="A7" s="129"/>
      <c r="B7" s="129"/>
      <c r="C7" s="129"/>
      <c r="D7" s="129"/>
      <c r="E7" s="129"/>
      <c r="F7" s="4"/>
    </row>
    <row r="8" spans="1:6" s="1" customFormat="1" ht="22.8">
      <c r="A8" s="183" t="s">
        <v>1</v>
      </c>
      <c r="B8" s="184"/>
      <c r="C8" s="184"/>
      <c r="D8" s="130"/>
      <c r="E8" s="130"/>
      <c r="F8" s="4"/>
    </row>
    <row r="9" spans="1:6" s="1" customFormat="1" ht="15" customHeight="1">
      <c r="A9" s="129"/>
      <c r="B9" s="129"/>
      <c r="C9" s="129"/>
      <c r="D9" s="129"/>
      <c r="E9" s="129"/>
      <c r="F9" s="4"/>
    </row>
    <row r="10" spans="1:6" s="1" customFormat="1" ht="28.95" customHeight="1">
      <c r="A10" s="185" t="s">
        <v>2</v>
      </c>
      <c r="B10" s="182"/>
      <c r="C10" s="9"/>
      <c r="D10" s="9"/>
      <c r="F10" s="4"/>
    </row>
    <row r="11" spans="1:6" s="1" customFormat="1" ht="12" customHeight="1">
      <c r="A11" s="131"/>
      <c r="B11" s="128"/>
      <c r="C11" s="9"/>
      <c r="D11" s="9"/>
      <c r="E11" s="10"/>
      <c r="F11" s="4"/>
    </row>
    <row r="12" spans="1:6" ht="18.600000000000001" customHeight="1" thickBot="1">
      <c r="A12" s="11" t="s">
        <v>3</v>
      </c>
      <c r="B12" s="186" t="s">
        <v>4</v>
      </c>
      <c r="C12" s="187"/>
      <c r="D12" s="133"/>
      <c r="E12" s="12" t="s">
        <v>5</v>
      </c>
      <c r="F12" s="13"/>
    </row>
    <row r="13" spans="1:6" ht="17.25" customHeight="1" thickBot="1">
      <c r="A13" s="15"/>
      <c r="B13" s="146"/>
      <c r="C13" s="16"/>
      <c r="D13" s="17">
        <v>2021</v>
      </c>
      <c r="E13" s="17">
        <v>2020</v>
      </c>
      <c r="F13" s="18" t="s">
        <v>6</v>
      </c>
    </row>
    <row r="14" spans="1:6" ht="18.600000000000001" customHeight="1">
      <c r="A14" s="19"/>
      <c r="B14" s="139" t="s">
        <v>7</v>
      </c>
      <c r="C14" s="20"/>
      <c r="D14" s="150"/>
      <c r="E14" s="21" t="s">
        <v>5</v>
      </c>
      <c r="F14" s="22"/>
    </row>
    <row r="15" spans="1:6" ht="9" customHeight="1">
      <c r="A15" s="23"/>
      <c r="B15" s="146"/>
      <c r="C15" s="16"/>
      <c r="D15" s="151"/>
      <c r="E15" s="24"/>
      <c r="F15" s="25"/>
    </row>
    <row r="16" spans="1:6" ht="19.95" customHeight="1">
      <c r="A16" s="23"/>
      <c r="B16" s="188" t="s">
        <v>8</v>
      </c>
      <c r="C16" s="189"/>
      <c r="D16" s="152">
        <v>0</v>
      </c>
      <c r="E16" s="26">
        <v>0</v>
      </c>
      <c r="F16" s="27">
        <f>+D16-E16</f>
        <v>0</v>
      </c>
    </row>
    <row r="17" spans="1:7" ht="34.5" customHeight="1">
      <c r="A17" s="23"/>
      <c r="B17" s="188" t="s">
        <v>9</v>
      </c>
      <c r="C17" s="189"/>
      <c r="D17" s="152">
        <v>6629.17</v>
      </c>
      <c r="E17" s="26">
        <f>+'[1]SP_20_19 ANALITICO_LAVORO'!B12</f>
        <v>3836.4599999999996</v>
      </c>
      <c r="F17" s="27">
        <f t="shared" ref="F17:F20" si="0">+D17-E17</f>
        <v>2792.7100000000005</v>
      </c>
    </row>
    <row r="18" spans="1:7" ht="15.75" customHeight="1">
      <c r="A18" s="23"/>
      <c r="B18" s="188" t="s">
        <v>10</v>
      </c>
      <c r="C18" s="189"/>
      <c r="D18" s="152">
        <v>32103.19</v>
      </c>
      <c r="E18" s="26">
        <f>+'[1]SP_20_19 ANALITICO_LAVORO'!B23</f>
        <v>66078.510000000009</v>
      </c>
      <c r="F18" s="27">
        <f t="shared" si="0"/>
        <v>-33975.320000000007</v>
      </c>
    </row>
    <row r="19" spans="1:7" ht="15">
      <c r="A19" s="23"/>
      <c r="B19" s="188" t="s">
        <v>11</v>
      </c>
      <c r="C19" s="189"/>
      <c r="D19" s="152">
        <v>582317.49</v>
      </c>
      <c r="E19" s="26">
        <f>+'[1]SP_20_19 ANALITICO_LAVORO'!B27</f>
        <v>165397.09</v>
      </c>
      <c r="F19" s="27">
        <f t="shared" si="0"/>
        <v>416920.4</v>
      </c>
    </row>
    <row r="20" spans="1:7" ht="21.75" customHeight="1" thickBot="1">
      <c r="A20" s="28"/>
      <c r="B20" s="190" t="s">
        <v>12</v>
      </c>
      <c r="C20" s="191"/>
      <c r="D20" s="89">
        <v>15913933.26</v>
      </c>
      <c r="E20" s="29">
        <f>+'[1]SP_20_19 ANALITICO_LAVORO'!B36</f>
        <v>16481309.100000003</v>
      </c>
      <c r="F20" s="27">
        <f t="shared" si="0"/>
        <v>-567375.84000000358</v>
      </c>
    </row>
    <row r="21" spans="1:7" ht="19.95" customHeight="1" thickBot="1">
      <c r="A21" s="31"/>
      <c r="B21" s="192" t="s">
        <v>13</v>
      </c>
      <c r="C21" s="193"/>
      <c r="D21" s="173">
        <f>+D20+D19+D18+D17+D16</f>
        <v>16534983.109999999</v>
      </c>
      <c r="E21" s="168">
        <f>+E20+E19+E18+E17+E16</f>
        <v>16716621.160000004</v>
      </c>
      <c r="F21" s="101">
        <f>SUM(F16:F20)</f>
        <v>-181638.05000000354</v>
      </c>
      <c r="G21" s="32"/>
    </row>
    <row r="22" spans="1:7" ht="12" customHeight="1">
      <c r="A22" s="16"/>
      <c r="B22" s="33"/>
      <c r="C22" s="34"/>
      <c r="D22" s="34"/>
      <c r="E22" s="35"/>
      <c r="F22" s="13"/>
    </row>
    <row r="23" spans="1:7" ht="12" customHeight="1" thickBot="1">
      <c r="A23" s="16"/>
      <c r="B23" s="36"/>
      <c r="C23" s="37"/>
      <c r="D23" s="37"/>
      <c r="E23" s="35"/>
      <c r="F23" s="13"/>
    </row>
    <row r="24" spans="1:7" ht="19.95" customHeight="1">
      <c r="A24" s="38"/>
      <c r="B24" s="139" t="s">
        <v>14</v>
      </c>
      <c r="C24" s="144"/>
      <c r="D24" s="153"/>
      <c r="E24" s="39" t="s">
        <v>5</v>
      </c>
      <c r="F24" s="40"/>
    </row>
    <row r="25" spans="1:7" ht="9" customHeight="1">
      <c r="A25" s="41"/>
      <c r="B25" s="146"/>
      <c r="C25" s="140"/>
      <c r="D25" s="154"/>
      <c r="E25" s="42"/>
      <c r="F25" s="27"/>
    </row>
    <row r="26" spans="1:7" ht="19.95" customHeight="1">
      <c r="A26" s="41"/>
      <c r="B26" s="188" t="s">
        <v>15</v>
      </c>
      <c r="C26" s="189"/>
      <c r="D26" s="152">
        <v>207987427.78</v>
      </c>
      <c r="E26" s="26">
        <f>+'[1]SP_20_19 ANALITICO_LAVORO'!B49</f>
        <v>214894924.33000004</v>
      </c>
      <c r="F26" s="27">
        <f>+D26-E26</f>
        <v>-6907496.5500000417</v>
      </c>
    </row>
    <row r="27" spans="1:7" ht="19.95" customHeight="1">
      <c r="A27" s="41"/>
      <c r="B27" s="188" t="s">
        <v>16</v>
      </c>
      <c r="C27" s="189"/>
      <c r="D27" s="152">
        <v>3895686.5</v>
      </c>
      <c r="E27" s="26">
        <f>+'[1]SP_20_19 ANALITICO_LAVORO'!B55</f>
        <v>4529314.7799999993</v>
      </c>
      <c r="F27" s="27">
        <f t="shared" ref="F27:F32" si="1">+D27-E27</f>
        <v>-633628.27999999933</v>
      </c>
    </row>
    <row r="28" spans="1:7" ht="19.95" customHeight="1">
      <c r="A28" s="41"/>
      <c r="B28" s="188" t="s">
        <v>17</v>
      </c>
      <c r="C28" s="189"/>
      <c r="D28" s="152">
        <v>853334.86</v>
      </c>
      <c r="E28" s="26">
        <f>+'[1]SP_20_19 ANALITICO_LAVORO'!B60</f>
        <v>1115342.8599999994</v>
      </c>
      <c r="F28" s="27">
        <f t="shared" si="1"/>
        <v>-262007.99999999942</v>
      </c>
    </row>
    <row r="29" spans="1:7" ht="15">
      <c r="A29" s="41"/>
      <c r="B29" s="188" t="s">
        <v>18</v>
      </c>
      <c r="C29" s="189"/>
      <c r="D29" s="152">
        <v>3944542.84</v>
      </c>
      <c r="E29" s="26">
        <f>+'[1]SP_20_19 ANALITICO_LAVORO'!B67</f>
        <v>3570542.84</v>
      </c>
      <c r="F29" s="27">
        <f t="shared" si="1"/>
        <v>374000</v>
      </c>
    </row>
    <row r="30" spans="1:7" ht="19.95" customHeight="1">
      <c r="A30" s="41"/>
      <c r="B30" s="188" t="s">
        <v>19</v>
      </c>
      <c r="C30" s="189"/>
      <c r="D30" s="152">
        <v>2545830.31</v>
      </c>
      <c r="E30" s="26">
        <f>+'[1]SP_20_19 ANALITICO_LAVORO'!B72</f>
        <v>2376451.0999999978</v>
      </c>
      <c r="F30" s="27">
        <f t="shared" si="1"/>
        <v>169379.21000000229</v>
      </c>
    </row>
    <row r="31" spans="1:7" ht="19.95" customHeight="1">
      <c r="A31" s="41"/>
      <c r="B31" s="188" t="s">
        <v>20</v>
      </c>
      <c r="C31" s="189"/>
      <c r="D31" s="152">
        <v>23553439.190000001</v>
      </c>
      <c r="E31" s="26">
        <f>+'[1]SP_20_19 ANALITICO_LAVORO'!B77</f>
        <v>1790939.45</v>
      </c>
      <c r="F31" s="27">
        <f t="shared" si="1"/>
        <v>21762499.740000002</v>
      </c>
    </row>
    <row r="32" spans="1:7" ht="19.95" customHeight="1" thickBot="1">
      <c r="A32" s="43"/>
      <c r="B32" s="190" t="s">
        <v>21</v>
      </c>
      <c r="C32" s="191" t="s">
        <v>22</v>
      </c>
      <c r="D32" s="89">
        <v>1611690.17</v>
      </c>
      <c r="E32" s="29">
        <f>+'[1]SP_20_19 ANALITICO_LAVORO'!B86</f>
        <v>1874901.8399999987</v>
      </c>
      <c r="F32" s="27">
        <f t="shared" si="1"/>
        <v>-263211.66999999876</v>
      </c>
    </row>
    <row r="33" spans="1:6" ht="19.95" customHeight="1" thickBot="1">
      <c r="A33" s="31"/>
      <c r="B33" s="192" t="s">
        <v>23</v>
      </c>
      <c r="C33" s="193"/>
      <c r="D33" s="174">
        <f>SUM(D26:D32)</f>
        <v>244391951.65000001</v>
      </c>
      <c r="E33" s="168">
        <f>+E26+E27+E28+E29+E30+E31+E32</f>
        <v>230152417.20000002</v>
      </c>
      <c r="F33" s="101">
        <f>SUM(F26:F32)</f>
        <v>14239534.449999966</v>
      </c>
    </row>
    <row r="34" spans="1:6" ht="12" customHeight="1">
      <c r="A34" s="16"/>
      <c r="B34" s="33"/>
      <c r="C34" s="34"/>
      <c r="D34" s="34"/>
      <c r="E34" s="35"/>
      <c r="F34" s="13"/>
    </row>
    <row r="35" spans="1:6" ht="12" customHeight="1" thickBot="1">
      <c r="A35" s="44"/>
      <c r="B35" s="36"/>
      <c r="C35" s="37"/>
      <c r="D35" s="37"/>
      <c r="E35" s="35"/>
      <c r="F35" s="13"/>
    </row>
    <row r="36" spans="1:6" ht="19.95" customHeight="1" thickBot="1">
      <c r="A36" s="45"/>
      <c r="B36" s="136" t="s">
        <v>24</v>
      </c>
      <c r="C36" s="145"/>
      <c r="D36" s="168">
        <v>3582555</v>
      </c>
      <c r="E36" s="168">
        <f>'[1]SP_20_19 ANALITICO_LAVORO'!B91</f>
        <v>3537555</v>
      </c>
      <c r="F36" s="101">
        <f>+D36-E36</f>
        <v>45000</v>
      </c>
    </row>
    <row r="37" spans="1:6" ht="12" customHeight="1">
      <c r="A37" s="46"/>
      <c r="B37" s="146"/>
      <c r="C37" s="140"/>
      <c r="D37" s="140"/>
      <c r="E37" s="47"/>
      <c r="F37" s="13"/>
    </row>
    <row r="38" spans="1:6" ht="12" customHeight="1" thickBot="1">
      <c r="A38" s="44"/>
      <c r="B38" s="33"/>
      <c r="C38" s="48"/>
      <c r="D38" s="48"/>
      <c r="E38" s="35"/>
      <c r="F38" s="13"/>
    </row>
    <row r="39" spans="1:6" s="49" customFormat="1" ht="19.95" customHeight="1" thickBot="1">
      <c r="A39" s="194" t="s">
        <v>25</v>
      </c>
      <c r="B39" s="195"/>
      <c r="C39" s="195"/>
      <c r="D39" s="170">
        <f>+D36+D33+D21</f>
        <v>264509489.75999999</v>
      </c>
      <c r="E39" s="170">
        <f>+E36+E33+E21</f>
        <v>250406593.36000001</v>
      </c>
      <c r="F39" s="105">
        <f>+F36+F33+F21</f>
        <v>14102896.399999961</v>
      </c>
    </row>
    <row r="40" spans="1:6" ht="12" customHeight="1">
      <c r="A40" s="44"/>
      <c r="B40" s="44"/>
      <c r="C40" s="50"/>
      <c r="D40" s="50"/>
      <c r="E40" s="51"/>
      <c r="F40" s="13"/>
    </row>
    <row r="41" spans="1:6" ht="12" customHeight="1">
      <c r="A41" s="44"/>
      <c r="B41" s="44"/>
      <c r="C41" s="50"/>
      <c r="D41" s="50"/>
      <c r="E41" s="51"/>
      <c r="F41" s="13"/>
    </row>
    <row r="42" spans="1:6" ht="12" customHeight="1">
      <c r="A42" s="44"/>
      <c r="B42" s="44"/>
      <c r="C42" s="50"/>
      <c r="D42" s="50"/>
      <c r="E42" s="51"/>
      <c r="F42" s="13"/>
    </row>
    <row r="43" spans="1:6" ht="12" customHeight="1">
      <c r="A43" s="44"/>
      <c r="B43" s="44"/>
      <c r="C43" s="50"/>
      <c r="D43" s="50"/>
      <c r="E43" s="51"/>
      <c r="F43" s="13"/>
    </row>
    <row r="44" spans="1:6" ht="12" customHeight="1">
      <c r="A44" s="44"/>
      <c r="B44" s="44"/>
      <c r="C44" s="50"/>
      <c r="D44" s="50"/>
      <c r="E44" s="51"/>
      <c r="F44" s="13"/>
    </row>
    <row r="45" spans="1:6" ht="12" customHeight="1">
      <c r="A45" s="44"/>
      <c r="B45" s="44"/>
      <c r="C45" s="50"/>
      <c r="D45" s="50"/>
      <c r="E45" s="51"/>
      <c r="F45" s="13"/>
    </row>
    <row r="46" spans="1:6" ht="12" customHeight="1">
      <c r="A46" s="44"/>
      <c r="B46" s="44"/>
      <c r="C46" s="50"/>
      <c r="D46" s="50"/>
      <c r="E46" s="51"/>
      <c r="F46" s="13"/>
    </row>
    <row r="47" spans="1:6" ht="12" customHeight="1">
      <c r="A47" s="44"/>
      <c r="B47" s="44"/>
      <c r="C47" s="50"/>
      <c r="D47" s="50"/>
      <c r="E47" s="51"/>
      <c r="F47" s="13"/>
    </row>
    <row r="48" spans="1:6" ht="12" customHeight="1">
      <c r="A48" s="44"/>
      <c r="B48" s="44"/>
      <c r="C48" s="50"/>
      <c r="D48" s="50"/>
      <c r="E48" s="51"/>
      <c r="F48" s="13"/>
    </row>
    <row r="49" spans="1:7" ht="21" customHeight="1" thickBot="1">
      <c r="A49" s="11" t="s">
        <v>26</v>
      </c>
      <c r="B49" s="186" t="s">
        <v>27</v>
      </c>
      <c r="C49" s="196"/>
      <c r="D49" s="138"/>
      <c r="E49" s="52" t="s">
        <v>5</v>
      </c>
      <c r="F49" s="13"/>
    </row>
    <row r="50" spans="1:7" ht="15.75" customHeight="1" thickBot="1">
      <c r="A50" s="15"/>
      <c r="B50" s="146"/>
      <c r="C50" s="48"/>
      <c r="D50" s="17">
        <v>2021</v>
      </c>
      <c r="E50" s="17">
        <v>2020</v>
      </c>
      <c r="F50" s="18" t="s">
        <v>6</v>
      </c>
    </row>
    <row r="51" spans="1:7" ht="19.95" customHeight="1" thickBot="1">
      <c r="A51" s="45"/>
      <c r="B51" s="136" t="s">
        <v>28</v>
      </c>
      <c r="C51" s="145"/>
      <c r="D51" s="168">
        <v>0</v>
      </c>
      <c r="E51" s="168">
        <v>0</v>
      </c>
      <c r="F51" s="101">
        <v>0</v>
      </c>
    </row>
    <row r="52" spans="1:7" ht="12" customHeight="1">
      <c r="A52" s="44"/>
      <c r="B52" s="33"/>
      <c r="C52" s="48"/>
      <c r="D52" s="48"/>
      <c r="E52" s="53"/>
      <c r="F52" s="13"/>
    </row>
    <row r="53" spans="1:7" ht="12" customHeight="1" thickBot="1">
      <c r="A53" s="44"/>
      <c r="B53" s="33"/>
      <c r="C53" s="48"/>
      <c r="D53" s="48"/>
      <c r="E53" s="54"/>
      <c r="F53" s="13"/>
    </row>
    <row r="54" spans="1:7" ht="31.2" customHeight="1">
      <c r="A54" s="55"/>
      <c r="B54" s="197" t="s">
        <v>29</v>
      </c>
      <c r="C54" s="198"/>
      <c r="D54" s="155"/>
      <c r="E54" s="39" t="s">
        <v>5</v>
      </c>
      <c r="F54" s="40"/>
    </row>
    <row r="55" spans="1:7" ht="9" customHeight="1">
      <c r="A55" s="56"/>
      <c r="B55" s="146"/>
      <c r="C55" s="141"/>
      <c r="D55" s="156"/>
      <c r="E55" s="42"/>
      <c r="F55" s="27"/>
    </row>
    <row r="56" spans="1:7" ht="19.95" customHeight="1">
      <c r="A56" s="56"/>
      <c r="B56" s="199" t="s">
        <v>30</v>
      </c>
      <c r="C56" s="200"/>
      <c r="D56" s="152">
        <v>34224283.180000007</v>
      </c>
      <c r="E56" s="26">
        <f>'[1]SP_20_19 ANALITICO_LAVORO'!B110</f>
        <v>30000054.470000003</v>
      </c>
      <c r="F56" s="27">
        <f>+D56-E56</f>
        <v>4224228.7100000046</v>
      </c>
    </row>
    <row r="57" spans="1:7" ht="19.95" customHeight="1">
      <c r="A57" s="56"/>
      <c r="B57" s="201" t="s">
        <v>31</v>
      </c>
      <c r="C57" s="202"/>
      <c r="D57" s="157">
        <v>6813654.1200000001</v>
      </c>
      <c r="E57" s="57">
        <f>'[1]SP_20_19 ANALITICO_LAVORO'!B99</f>
        <v>10163732.18</v>
      </c>
      <c r="F57" s="27">
        <f t="shared" ref="F57:F67" si="2">+D57-E57</f>
        <v>-3350078.0599999996</v>
      </c>
      <c r="G57" s="58"/>
    </row>
    <row r="58" spans="1:7" ht="19.95" customHeight="1">
      <c r="A58" s="56"/>
      <c r="B58" s="201" t="s">
        <v>32</v>
      </c>
      <c r="C58" s="202"/>
      <c r="D58" s="157">
        <v>27410629.060000006</v>
      </c>
      <c r="E58" s="57">
        <f>E56-E57</f>
        <v>19836322.290000003</v>
      </c>
      <c r="F58" s="27">
        <f t="shared" si="2"/>
        <v>7574306.7700000033</v>
      </c>
    </row>
    <row r="59" spans="1:7" ht="19.95" customHeight="1">
      <c r="A59" s="56"/>
      <c r="B59" s="188" t="s">
        <v>33</v>
      </c>
      <c r="C59" s="189"/>
      <c r="D59" s="152">
        <v>225276.22</v>
      </c>
      <c r="E59" s="26">
        <f>+'[1]SP_20_19 ANALITICO_LAVORO'!B114</f>
        <v>42159.88</v>
      </c>
      <c r="F59" s="27">
        <f t="shared" si="2"/>
        <v>183116.34</v>
      </c>
    </row>
    <row r="60" spans="1:7" ht="19.95" customHeight="1">
      <c r="A60" s="56"/>
      <c r="B60" s="188" t="s">
        <v>34</v>
      </c>
      <c r="C60" s="189"/>
      <c r="D60" s="152">
        <v>278197.42</v>
      </c>
      <c r="E60" s="26">
        <f>+'[1]SP_20_19 ANALITICO_LAVORO'!B120</f>
        <v>311899.19</v>
      </c>
      <c r="F60" s="27">
        <f t="shared" si="2"/>
        <v>-33701.770000000019</v>
      </c>
    </row>
    <row r="61" spans="1:7" ht="15">
      <c r="A61" s="56"/>
      <c r="B61" s="188" t="s">
        <v>35</v>
      </c>
      <c r="C61" s="189"/>
      <c r="D61" s="152">
        <v>92707.24</v>
      </c>
      <c r="E61" s="26">
        <f>+'[1]SP_20_19 ANALITICO_LAVORO'!B125</f>
        <v>156922.88</v>
      </c>
      <c r="F61" s="27">
        <f t="shared" si="2"/>
        <v>-64215.64</v>
      </c>
    </row>
    <row r="62" spans="1:7" ht="19.95" customHeight="1">
      <c r="A62" s="56"/>
      <c r="B62" s="188" t="s">
        <v>36</v>
      </c>
      <c r="C62" s="189"/>
      <c r="D62" s="152">
        <v>181262.4</v>
      </c>
      <c r="E62" s="26">
        <f>+'[1]SP_20_19 ANALITICO_LAVORO'!B129</f>
        <v>82147.539999999994</v>
      </c>
      <c r="F62" s="27">
        <f t="shared" si="2"/>
        <v>99114.86</v>
      </c>
    </row>
    <row r="63" spans="1:7" ht="19.95" customHeight="1">
      <c r="A63" s="56"/>
      <c r="B63" s="188" t="s">
        <v>37</v>
      </c>
      <c r="C63" s="189"/>
      <c r="D63" s="152">
        <v>16768307.710000001</v>
      </c>
      <c r="E63" s="26">
        <f>+'[1]SP_20_19 ANALITICO_LAVORO'!B134</f>
        <v>17216469.050000001</v>
      </c>
      <c r="F63" s="27">
        <f t="shared" si="2"/>
        <v>-448161.33999999985</v>
      </c>
    </row>
    <row r="64" spans="1:7" ht="19.95" customHeight="1">
      <c r="A64" s="56"/>
      <c r="B64" s="188" t="s">
        <v>38</v>
      </c>
      <c r="C64" s="189"/>
      <c r="D64" s="152">
        <v>5708.48</v>
      </c>
      <c r="E64" s="26">
        <v>0</v>
      </c>
      <c r="F64" s="27">
        <f t="shared" si="2"/>
        <v>5708.48</v>
      </c>
    </row>
    <row r="65" spans="1:7" ht="19.95" customHeight="1">
      <c r="A65" s="56"/>
      <c r="B65" s="188" t="s">
        <v>39</v>
      </c>
      <c r="C65" s="189"/>
      <c r="D65" s="152">
        <v>605697.80000000005</v>
      </c>
      <c r="E65" s="26">
        <f>+'[1]SP_20_19 ANALITICO_LAVORO'!B138</f>
        <v>580726.59</v>
      </c>
      <c r="F65" s="27">
        <f t="shared" si="2"/>
        <v>24971.210000000079</v>
      </c>
    </row>
    <row r="66" spans="1:7" ht="19.95" customHeight="1">
      <c r="A66" s="56"/>
      <c r="B66" s="188" t="s">
        <v>40</v>
      </c>
      <c r="C66" s="189"/>
      <c r="D66" s="152">
        <v>3507100.93</v>
      </c>
      <c r="E66" s="26">
        <f>+'[1]SP_20_19 ANALITICO_LAVORO'!B149</f>
        <v>4340668.3599999994</v>
      </c>
      <c r="F66" s="27">
        <f t="shared" si="2"/>
        <v>-833567.42999999924</v>
      </c>
    </row>
    <row r="67" spans="1:7" ht="19.95" customHeight="1" thickBot="1">
      <c r="A67" s="60"/>
      <c r="B67" s="207" t="s">
        <v>31</v>
      </c>
      <c r="C67" s="208"/>
      <c r="D67" s="158">
        <v>33800.32</v>
      </c>
      <c r="E67" s="61">
        <v>232654.63</v>
      </c>
      <c r="F67" s="27">
        <f t="shared" si="2"/>
        <v>-198854.31</v>
      </c>
      <c r="G67" s="62"/>
    </row>
    <row r="68" spans="1:7" ht="47.4" customHeight="1" thickBot="1">
      <c r="A68" s="45"/>
      <c r="B68" s="209" t="s">
        <v>41</v>
      </c>
      <c r="C68" s="193"/>
      <c r="D68" s="168">
        <f>D66+D65+D64+D63+D62+D61+D59+D60+D56</f>
        <v>55888541.38000001</v>
      </c>
      <c r="E68" s="168">
        <f>E66+E65+E64+E63+E62+E61+E59+E60+E56</f>
        <v>52731047.960000001</v>
      </c>
      <c r="F68" s="101">
        <f>F66+F65+F64+F63+F62+F61+F59+F60+F56</f>
        <v>3157493.4200000055</v>
      </c>
      <c r="G68" s="32"/>
    </row>
    <row r="69" spans="1:7" ht="12" customHeight="1">
      <c r="A69" s="44"/>
      <c r="B69" s="63"/>
      <c r="C69" s="34"/>
      <c r="D69" s="34"/>
      <c r="E69" s="35"/>
      <c r="F69" s="13"/>
    </row>
    <row r="70" spans="1:7" ht="12" customHeight="1" thickBot="1">
      <c r="A70" s="44"/>
      <c r="B70" s="64"/>
      <c r="C70" s="133"/>
      <c r="D70" s="133"/>
      <c r="E70" s="53"/>
      <c r="F70" s="13"/>
    </row>
    <row r="71" spans="1:7" ht="19.95" customHeight="1" thickBot="1">
      <c r="A71" s="45"/>
      <c r="B71" s="203" t="s">
        <v>42</v>
      </c>
      <c r="C71" s="193"/>
      <c r="D71" s="168">
        <v>0</v>
      </c>
      <c r="E71" s="168">
        <v>0</v>
      </c>
      <c r="F71" s="101">
        <v>0</v>
      </c>
    </row>
    <row r="72" spans="1:7" ht="12" customHeight="1">
      <c r="A72" s="44"/>
      <c r="B72" s="65"/>
      <c r="C72" s="66"/>
      <c r="D72" s="66"/>
      <c r="E72" s="53"/>
      <c r="F72" s="13"/>
    </row>
    <row r="73" spans="1:7" ht="12" customHeight="1" thickBot="1">
      <c r="A73" s="44"/>
      <c r="B73" s="65"/>
      <c r="C73" s="66"/>
      <c r="D73" s="66"/>
      <c r="E73" s="54"/>
      <c r="F73" s="13"/>
    </row>
    <row r="74" spans="1:7" ht="19.95" customHeight="1">
      <c r="A74" s="55"/>
      <c r="B74" s="210" t="s">
        <v>43</v>
      </c>
      <c r="C74" s="211"/>
      <c r="D74" s="159"/>
      <c r="E74" s="39" t="s">
        <v>5</v>
      </c>
      <c r="F74" s="40"/>
    </row>
    <row r="75" spans="1:7" ht="9" customHeight="1">
      <c r="A75" s="56"/>
      <c r="B75" s="148"/>
      <c r="C75" s="147"/>
      <c r="D75" s="160"/>
      <c r="E75" s="42"/>
      <c r="F75" s="27"/>
    </row>
    <row r="76" spans="1:7" ht="19.95" customHeight="1">
      <c r="A76" s="56"/>
      <c r="B76" s="199" t="s">
        <v>44</v>
      </c>
      <c r="C76" s="200"/>
      <c r="D76" s="152">
        <v>166649787.25999999</v>
      </c>
      <c r="E76" s="26">
        <f>+'[1]SP_20_19 ANALITICO_LAVORO'!B154</f>
        <v>180866349.69</v>
      </c>
      <c r="F76" s="27">
        <f>+D76-E76</f>
        <v>-14216562.430000007</v>
      </c>
    </row>
    <row r="77" spans="1:7" ht="19.95" customHeight="1" thickBot="1">
      <c r="A77" s="56"/>
      <c r="B77" s="199" t="s">
        <v>45</v>
      </c>
      <c r="C77" s="200"/>
      <c r="D77" s="161">
        <v>0</v>
      </c>
      <c r="E77" s="67">
        <f>+'[1]SP_20_19 ANALITICO_LAVORO'!B160</f>
        <v>0</v>
      </c>
      <c r="F77" s="27">
        <f>+D77-E77</f>
        <v>0</v>
      </c>
    </row>
    <row r="78" spans="1:7" ht="19.95" customHeight="1" thickBot="1">
      <c r="A78" s="45"/>
      <c r="B78" s="203" t="s">
        <v>46</v>
      </c>
      <c r="C78" s="193"/>
      <c r="D78" s="168">
        <f>+D76+D77</f>
        <v>166649787.25999999</v>
      </c>
      <c r="E78" s="168">
        <f>+E76+E77</f>
        <v>180866349.69</v>
      </c>
      <c r="F78" s="101">
        <f>+F76+F77</f>
        <v>-14216562.430000007</v>
      </c>
      <c r="G78" s="32"/>
    </row>
    <row r="79" spans="1:7" ht="12" customHeight="1">
      <c r="A79" s="44"/>
      <c r="B79" s="65"/>
      <c r="C79" s="66"/>
      <c r="D79" s="66"/>
      <c r="E79" s="35"/>
      <c r="F79" s="13"/>
    </row>
    <row r="80" spans="1:7" ht="12" customHeight="1" thickBot="1">
      <c r="A80" s="44"/>
      <c r="B80" s="63"/>
      <c r="C80" s="34"/>
      <c r="D80" s="34"/>
      <c r="E80" s="35"/>
      <c r="F80" s="13"/>
    </row>
    <row r="81" spans="1:6" s="49" customFormat="1" ht="19.95" customHeight="1" thickBot="1">
      <c r="A81" s="194" t="s">
        <v>47</v>
      </c>
      <c r="B81" s="195"/>
      <c r="C81" s="195"/>
      <c r="D81" s="170">
        <f>+D78+D71+D68+D51</f>
        <v>222538328.63999999</v>
      </c>
      <c r="E81" s="170">
        <f>+E78+E71+E68+E51</f>
        <v>233597397.65000001</v>
      </c>
      <c r="F81" s="105">
        <f t="shared" ref="F81" si="3">+F78+F71+F68+F51</f>
        <v>-11059069.010000002</v>
      </c>
    </row>
    <row r="82" spans="1:6" ht="12" customHeight="1">
      <c r="A82" s="46"/>
      <c r="B82" s="146"/>
      <c r="C82" s="147"/>
      <c r="D82" s="147"/>
      <c r="E82" s="47"/>
      <c r="F82" s="13"/>
    </row>
    <row r="83" spans="1:6" ht="12" customHeight="1">
      <c r="A83" s="46"/>
      <c r="B83" s="146"/>
      <c r="C83" s="147"/>
      <c r="D83" s="147"/>
      <c r="E83" s="47"/>
      <c r="F83" s="13"/>
    </row>
    <row r="84" spans="1:6" s="49" customFormat="1" ht="17.399999999999999" customHeight="1" thickBot="1">
      <c r="A84" s="11" t="s">
        <v>48</v>
      </c>
      <c r="B84" s="186" t="s">
        <v>49</v>
      </c>
      <c r="C84" s="204"/>
      <c r="D84" s="149"/>
      <c r="E84" s="68" t="s">
        <v>5</v>
      </c>
      <c r="F84" s="69"/>
    </row>
    <row r="85" spans="1:6" ht="20.25" customHeight="1" thickBot="1">
      <c r="A85" s="15"/>
      <c r="B85" s="146"/>
      <c r="C85" s="70"/>
      <c r="D85" s="17">
        <v>2021</v>
      </c>
      <c r="E85" s="17">
        <v>2020</v>
      </c>
      <c r="F85" s="18" t="s">
        <v>6</v>
      </c>
    </row>
    <row r="86" spans="1:6" ht="26.25" customHeight="1" thickBot="1">
      <c r="A86" s="71"/>
      <c r="B86" s="205" t="s">
        <v>50</v>
      </c>
      <c r="C86" s="206"/>
      <c r="D86" s="162">
        <v>1097366.3799999999</v>
      </c>
      <c r="E86" s="93">
        <f>+'[1]SP_20_19 ANALITICO_LAVORO'!B164</f>
        <v>926308.31</v>
      </c>
      <c r="F86" s="72">
        <f>+D86-E86</f>
        <v>171058.06999999983</v>
      </c>
    </row>
    <row r="87" spans="1:6" ht="12" customHeight="1" thickBot="1">
      <c r="A87" s="44"/>
      <c r="B87" s="134"/>
      <c r="C87" s="135"/>
      <c r="D87" s="135"/>
      <c r="E87" s="73"/>
      <c r="F87" s="73"/>
    </row>
    <row r="88" spans="1:6" s="49" customFormat="1" ht="19.95" customHeight="1" thickBot="1">
      <c r="A88" s="213" t="s">
        <v>51</v>
      </c>
      <c r="B88" s="214"/>
      <c r="C88" s="214"/>
      <c r="D88" s="175">
        <f>+D86</f>
        <v>1097366.3799999999</v>
      </c>
      <c r="E88" s="170">
        <f>+E86</f>
        <v>926308.31</v>
      </c>
      <c r="F88" s="105">
        <f>+F86</f>
        <v>171058.06999999983</v>
      </c>
    </row>
    <row r="89" spans="1:6" ht="12" customHeight="1">
      <c r="A89" s="44"/>
      <c r="B89" s="65"/>
      <c r="C89" s="66"/>
      <c r="D89" s="66"/>
      <c r="E89" s="35"/>
      <c r="F89" s="13"/>
    </row>
    <row r="90" spans="1:6" ht="12" customHeight="1">
      <c r="A90" s="44"/>
      <c r="B90" s="65"/>
      <c r="C90" s="66"/>
      <c r="D90" s="66"/>
      <c r="E90" s="35"/>
      <c r="F90" s="13"/>
    </row>
    <row r="91" spans="1:6" ht="12" customHeight="1">
      <c r="A91" s="44"/>
      <c r="B91" s="65"/>
      <c r="C91" s="66"/>
      <c r="D91" s="66"/>
      <c r="E91" s="35"/>
      <c r="F91" s="13"/>
    </row>
    <row r="92" spans="1:6" ht="12" customHeight="1">
      <c r="A92" s="44"/>
      <c r="B92" s="65"/>
      <c r="C92" s="66"/>
      <c r="D92" s="66"/>
      <c r="E92" s="35"/>
      <c r="F92" s="13"/>
    </row>
    <row r="93" spans="1:6" ht="12" customHeight="1">
      <c r="A93" s="44"/>
      <c r="B93" s="65"/>
      <c r="C93" s="66"/>
      <c r="D93" s="66"/>
      <c r="E93" s="35"/>
      <c r="F93" s="13"/>
    </row>
    <row r="94" spans="1:6" ht="12" customHeight="1">
      <c r="A94" s="44"/>
      <c r="B94" s="65"/>
      <c r="C94" s="66"/>
      <c r="D94" s="66"/>
      <c r="E94" s="35"/>
      <c r="F94" s="13"/>
    </row>
    <row r="95" spans="1:6" ht="12" customHeight="1">
      <c r="A95" s="44"/>
      <c r="B95" s="65"/>
      <c r="C95" s="66"/>
      <c r="D95" s="66"/>
      <c r="E95" s="35"/>
      <c r="F95" s="13"/>
    </row>
    <row r="96" spans="1:6" ht="12" customHeight="1">
      <c r="A96" s="44"/>
      <c r="B96" s="65"/>
      <c r="C96" s="66"/>
      <c r="D96" s="66"/>
      <c r="E96" s="35"/>
      <c r="F96" s="13"/>
    </row>
    <row r="97" spans="1:6" ht="12" customHeight="1">
      <c r="A97" s="44"/>
      <c r="B97" s="65"/>
      <c r="C97" s="66"/>
      <c r="D97" s="66"/>
      <c r="E97" s="35"/>
      <c r="F97" s="13"/>
    </row>
    <row r="98" spans="1:6" ht="12" customHeight="1">
      <c r="A98" s="44"/>
      <c r="B98" s="65"/>
      <c r="C98" s="66"/>
      <c r="D98" s="66"/>
      <c r="E98" s="35"/>
      <c r="F98" s="13"/>
    </row>
    <row r="99" spans="1:6" ht="12" customHeight="1">
      <c r="A99" s="44"/>
      <c r="B99" s="65"/>
      <c r="C99" s="66"/>
      <c r="D99" s="66"/>
      <c r="E99" s="35"/>
      <c r="F99" s="13"/>
    </row>
    <row r="100" spans="1:6" ht="39" customHeight="1" thickBot="1">
      <c r="A100" s="11" t="s">
        <v>52</v>
      </c>
      <c r="B100" s="186" t="s">
        <v>53</v>
      </c>
      <c r="C100" s="204"/>
      <c r="D100" s="149"/>
      <c r="E100" s="35"/>
      <c r="F100" s="13"/>
    </row>
    <row r="101" spans="1:6" ht="22.5" customHeight="1" thickBot="1">
      <c r="A101" s="44"/>
      <c r="B101" s="65"/>
      <c r="C101" s="66"/>
      <c r="D101" s="74">
        <v>2021</v>
      </c>
      <c r="E101" s="74">
        <v>2020</v>
      </c>
      <c r="F101" s="75" t="s">
        <v>6</v>
      </c>
    </row>
    <row r="102" spans="1:6" ht="31.5" customHeight="1" thickBot="1">
      <c r="A102" s="71"/>
      <c r="B102" s="215" t="s">
        <v>54</v>
      </c>
      <c r="C102" s="216"/>
      <c r="D102" s="110">
        <v>1962786.02</v>
      </c>
      <c r="E102" s="110">
        <f>+'[1]SP_20_19 ANALITICO_LAVORO'!B168</f>
        <v>1502408.9</v>
      </c>
      <c r="F102" s="93">
        <f>+D102-E102</f>
        <v>460377.12000000011</v>
      </c>
    </row>
    <row r="103" spans="1:6" ht="12" customHeight="1" thickBot="1">
      <c r="A103" s="44"/>
      <c r="B103" s="65"/>
      <c r="C103" s="66"/>
      <c r="D103" s="66"/>
      <c r="E103" s="35"/>
      <c r="F103" s="13"/>
    </row>
    <row r="104" spans="1:6" ht="38.25" customHeight="1" thickBot="1">
      <c r="A104" s="213" t="s">
        <v>55</v>
      </c>
      <c r="B104" s="214"/>
      <c r="C104" s="214"/>
      <c r="D104" s="170">
        <f>+D102</f>
        <v>1962786.02</v>
      </c>
      <c r="E104" s="170">
        <f>+E102</f>
        <v>1502408.9</v>
      </c>
      <c r="F104" s="105">
        <f>+F102</f>
        <v>460377.12000000011</v>
      </c>
    </row>
    <row r="105" spans="1:6" ht="12" customHeight="1">
      <c r="A105" s="44"/>
      <c r="B105" s="65"/>
      <c r="C105" s="66"/>
      <c r="D105" s="66"/>
      <c r="E105" s="35"/>
      <c r="F105" s="13"/>
    </row>
    <row r="106" spans="1:6" ht="12" customHeight="1" thickBot="1">
      <c r="A106" s="44"/>
      <c r="B106" s="44"/>
      <c r="C106" s="48"/>
      <c r="D106" s="48"/>
      <c r="E106" s="54"/>
      <c r="F106" s="13"/>
    </row>
    <row r="107" spans="1:6" s="49" customFormat="1" ht="19.95" customHeight="1" thickBot="1">
      <c r="A107" s="194" t="s">
        <v>56</v>
      </c>
      <c r="B107" s="195"/>
      <c r="C107" s="195"/>
      <c r="D107" s="170">
        <f>+D88+D81+D39+D104</f>
        <v>490107970.79999995</v>
      </c>
      <c r="E107" s="170">
        <f>+E88+E81+E39+E104</f>
        <v>486432708.22000003</v>
      </c>
      <c r="F107" s="105">
        <f>+F88+F81+F39+F104</f>
        <v>3675262.57999996</v>
      </c>
    </row>
    <row r="108" spans="1:6" s="49" customFormat="1" ht="12" customHeight="1" thickBot="1">
      <c r="A108" s="132"/>
      <c r="B108" s="138"/>
      <c r="C108" s="138"/>
      <c r="D108" s="138"/>
      <c r="E108" s="76"/>
      <c r="F108" s="76"/>
    </row>
    <row r="109" spans="1:6" ht="21" customHeight="1" thickBot="1">
      <c r="A109" s="209" t="s">
        <v>57</v>
      </c>
      <c r="B109" s="212"/>
      <c r="C109" s="212"/>
      <c r="D109" s="168">
        <v>50059135.729999997</v>
      </c>
      <c r="E109" s="168">
        <f>+'[1]SP_20_19 ANALITICO_LAVORO'!B179</f>
        <v>19486356.740000002</v>
      </c>
      <c r="F109" s="101">
        <f>+D109-E109</f>
        <v>30572778.989999995</v>
      </c>
    </row>
    <row r="110" spans="1:6" s="49" customFormat="1" ht="19.95" customHeight="1">
      <c r="A110" s="132"/>
      <c r="B110" s="138"/>
      <c r="C110" s="138"/>
      <c r="D110" s="138"/>
      <c r="E110" s="76"/>
      <c r="F110" s="76"/>
    </row>
    <row r="111" spans="1:6" s="49" customFormat="1" ht="19.95" customHeight="1">
      <c r="A111" s="132"/>
      <c r="B111" s="138"/>
      <c r="C111" s="138"/>
      <c r="D111" s="138"/>
      <c r="E111" s="76"/>
      <c r="F111" s="69"/>
    </row>
    <row r="112" spans="1:6" s="49" customFormat="1" ht="19.95" customHeight="1">
      <c r="A112" s="132"/>
      <c r="B112" s="138"/>
      <c r="C112" s="138"/>
      <c r="D112" s="138"/>
      <c r="E112" s="76"/>
      <c r="F112" s="69"/>
    </row>
    <row r="113" spans="1:6" s="49" customFormat="1" ht="19.95" customHeight="1">
      <c r="A113" s="132"/>
      <c r="B113" s="138"/>
      <c r="C113" s="138"/>
      <c r="D113" s="138"/>
      <c r="E113" s="76"/>
      <c r="F113" s="69"/>
    </row>
    <row r="114" spans="1:6" s="49" customFormat="1" ht="19.95" customHeight="1">
      <c r="A114" s="132"/>
      <c r="B114" s="138"/>
      <c r="C114" s="138"/>
      <c r="D114" s="138"/>
      <c r="E114" s="76"/>
      <c r="F114" s="69"/>
    </row>
    <row r="115" spans="1:6" s="49" customFormat="1" ht="19.95" customHeight="1">
      <c r="A115" s="132"/>
      <c r="B115" s="138"/>
      <c r="C115" s="138"/>
      <c r="D115" s="138"/>
      <c r="E115" s="76"/>
      <c r="F115" s="69"/>
    </row>
    <row r="116" spans="1:6" ht="9.6" customHeight="1">
      <c r="A116" s="146"/>
      <c r="B116" s="133"/>
      <c r="C116" s="133"/>
      <c r="D116" s="133"/>
      <c r="E116" s="47"/>
      <c r="F116" s="13"/>
    </row>
    <row r="117" spans="1:6" ht="19.95" customHeight="1">
      <c r="A117" s="185" t="s">
        <v>58</v>
      </c>
      <c r="B117" s="182"/>
      <c r="C117" s="9"/>
      <c r="D117" s="9"/>
      <c r="E117" s="53"/>
      <c r="F117" s="13"/>
    </row>
    <row r="118" spans="1:6" ht="7.95" customHeight="1">
      <c r="A118" s="131"/>
      <c r="B118" s="128"/>
      <c r="C118" s="9"/>
      <c r="D118" s="9"/>
      <c r="E118" s="53"/>
      <c r="F118" s="13"/>
    </row>
    <row r="119" spans="1:6" ht="12.6" customHeight="1">
      <c r="A119" s="131"/>
      <c r="B119" s="128"/>
      <c r="C119" s="9"/>
      <c r="D119" s="9"/>
      <c r="E119" s="53"/>
      <c r="F119" s="13"/>
    </row>
    <row r="120" spans="1:6" ht="7.95" customHeight="1">
      <c r="A120" s="131"/>
      <c r="B120" s="128"/>
      <c r="C120" s="9"/>
      <c r="D120" s="9"/>
      <c r="E120" s="53"/>
      <c r="F120" s="13"/>
    </row>
    <row r="121" spans="1:6" s="49" customFormat="1" ht="19.95" customHeight="1" thickBot="1">
      <c r="A121" s="11" t="s">
        <v>3</v>
      </c>
      <c r="B121" s="186" t="s">
        <v>59</v>
      </c>
      <c r="C121" s="196"/>
      <c r="D121" s="138"/>
      <c r="E121" s="68" t="s">
        <v>5</v>
      </c>
      <c r="F121" s="69"/>
    </row>
    <row r="122" spans="1:6" ht="17.25" customHeight="1" thickBot="1">
      <c r="A122" s="15"/>
      <c r="B122" s="146"/>
      <c r="C122" s="141"/>
      <c r="D122" s="17">
        <v>2021</v>
      </c>
      <c r="E122" s="17">
        <v>2020</v>
      </c>
      <c r="F122" s="18" t="s">
        <v>6</v>
      </c>
    </row>
    <row r="123" spans="1:6" s="77" customFormat="1" ht="19.95" customHeight="1" thickBot="1">
      <c r="A123" s="45"/>
      <c r="B123" s="192" t="s">
        <v>60</v>
      </c>
      <c r="C123" s="212"/>
      <c r="D123" s="168">
        <v>60975588.039999999</v>
      </c>
      <c r="E123" s="168">
        <f>+'[1]SP_20_19 ANALITICO_LAVORO'!B186</f>
        <v>60975588.039999999</v>
      </c>
      <c r="F123" s="101">
        <f>+D123-E123</f>
        <v>0</v>
      </c>
    </row>
    <row r="124" spans="1:6" ht="12" customHeight="1">
      <c r="A124" s="44"/>
      <c r="B124" s="33"/>
      <c r="C124" s="133"/>
      <c r="D124" s="133"/>
      <c r="E124" s="54"/>
      <c r="F124" s="13"/>
    </row>
    <row r="125" spans="1:6" ht="12" customHeight="1">
      <c r="A125" s="44"/>
      <c r="B125" s="33"/>
      <c r="C125" s="133"/>
      <c r="D125" s="133"/>
      <c r="E125" s="54"/>
      <c r="F125" s="13"/>
    </row>
    <row r="126" spans="1:6" ht="12" customHeight="1" thickBot="1">
      <c r="A126" s="44"/>
      <c r="B126" s="33"/>
      <c r="C126" s="133"/>
      <c r="D126" s="133"/>
      <c r="E126" s="54"/>
      <c r="F126" s="13"/>
    </row>
    <row r="127" spans="1:6" s="77" customFormat="1" ht="24.6" customHeight="1">
      <c r="A127" s="55"/>
      <c r="B127" s="197" t="s">
        <v>61</v>
      </c>
      <c r="C127" s="198"/>
      <c r="D127" s="155"/>
      <c r="E127" s="78" t="s">
        <v>5</v>
      </c>
      <c r="F127" s="40"/>
    </row>
    <row r="128" spans="1:6" s="77" customFormat="1" ht="9" customHeight="1">
      <c r="A128" s="56"/>
      <c r="B128" s="146"/>
      <c r="C128" s="141"/>
      <c r="D128" s="156"/>
      <c r="E128" s="26"/>
      <c r="F128" s="27"/>
    </row>
    <row r="129" spans="1:6" s="77" customFormat="1" ht="21.6" customHeight="1">
      <c r="A129" s="56"/>
      <c r="B129" s="188" t="s">
        <v>62</v>
      </c>
      <c r="C129" s="189"/>
      <c r="D129" s="67">
        <v>0</v>
      </c>
      <c r="E129" s="79">
        <v>0</v>
      </c>
      <c r="F129" s="59">
        <f>+D129-E129</f>
        <v>0</v>
      </c>
    </row>
    <row r="130" spans="1:6" s="77" customFormat="1" ht="18" customHeight="1">
      <c r="A130" s="56"/>
      <c r="B130" s="188" t="s">
        <v>63</v>
      </c>
      <c r="C130" s="189"/>
      <c r="D130" s="152">
        <v>11051526.26</v>
      </c>
      <c r="E130" s="26">
        <f>+'[1]SP_20_19 ANALITICO_LAVORO'!B190</f>
        <v>11051526.26</v>
      </c>
      <c r="F130" s="59">
        <f t="shared" ref="F130:F131" si="4">+D130-E130</f>
        <v>0</v>
      </c>
    </row>
    <row r="131" spans="1:6" s="77" customFormat="1" ht="32.4" customHeight="1" thickBot="1">
      <c r="A131" s="56"/>
      <c r="B131" s="188" t="s">
        <v>64</v>
      </c>
      <c r="C131" s="189"/>
      <c r="D131" s="89">
        <v>55859471.049999997</v>
      </c>
      <c r="E131" s="29">
        <f>+'[1]SP_20_19 ANALITICO_LAVORO'!B199</f>
        <v>55859471.049999997</v>
      </c>
      <c r="F131" s="59">
        <f t="shared" si="4"/>
        <v>0</v>
      </c>
    </row>
    <row r="132" spans="1:6" s="77" customFormat="1" ht="21.6" customHeight="1" thickBot="1">
      <c r="A132" s="143"/>
      <c r="B132" s="217" t="s">
        <v>65</v>
      </c>
      <c r="C132" s="218"/>
      <c r="D132" s="168">
        <f>+D131+D130</f>
        <v>66910997.309999995</v>
      </c>
      <c r="E132" s="168">
        <f>+E131+E130</f>
        <v>66910997.309999995</v>
      </c>
      <c r="F132" s="101">
        <f>+F131+F130</f>
        <v>0</v>
      </c>
    </row>
    <row r="133" spans="1:6" ht="12" customHeight="1">
      <c r="A133" s="65"/>
      <c r="B133" s="36"/>
      <c r="C133" s="37"/>
      <c r="D133" s="37"/>
      <c r="E133" s="35"/>
      <c r="F133" s="13"/>
    </row>
    <row r="134" spans="1:6" ht="12" customHeight="1">
      <c r="A134" s="65"/>
      <c r="B134" s="36"/>
      <c r="C134" s="37"/>
      <c r="D134" s="37"/>
      <c r="E134" s="80"/>
      <c r="F134" s="13"/>
    </row>
    <row r="135" spans="1:6" ht="12" customHeight="1" thickBot="1">
      <c r="A135" s="44"/>
      <c r="B135" s="146"/>
      <c r="C135" s="147"/>
      <c r="D135" s="147"/>
      <c r="E135" s="47"/>
      <c r="F135" s="13"/>
    </row>
    <row r="136" spans="1:6" ht="19.95" customHeight="1">
      <c r="A136" s="55"/>
      <c r="B136" s="197" t="s">
        <v>66</v>
      </c>
      <c r="C136" s="198"/>
      <c r="D136" s="155"/>
      <c r="E136" s="39" t="s">
        <v>5</v>
      </c>
      <c r="F136" s="40"/>
    </row>
    <row r="137" spans="1:6" ht="9" customHeight="1">
      <c r="A137" s="56"/>
      <c r="B137" s="146"/>
      <c r="C137" s="141"/>
      <c r="D137" s="156"/>
      <c r="E137" s="42"/>
      <c r="F137" s="27"/>
    </row>
    <row r="138" spans="1:6" ht="19.95" customHeight="1">
      <c r="A138" s="56"/>
      <c r="B138" s="199" t="s">
        <v>67</v>
      </c>
      <c r="C138" s="200"/>
      <c r="D138" s="152">
        <v>7935359.4699999997</v>
      </c>
      <c r="E138" s="26">
        <f>'[1]CE_20_19 ANALITICO_LAVORO'!B481</f>
        <v>3503547.409999989</v>
      </c>
      <c r="F138" s="27">
        <f>+D138-E138</f>
        <v>4431812.0600000108</v>
      </c>
    </row>
    <row r="139" spans="1:6" ht="19.95" customHeight="1">
      <c r="A139" s="56"/>
      <c r="B139" s="199" t="s">
        <v>68</v>
      </c>
      <c r="C139" s="200"/>
      <c r="D139" s="152">
        <v>130845785.94</v>
      </c>
      <c r="E139" s="26">
        <f>+'[1]SP_20_19 ANALITICO_LAVORO'!B204</f>
        <v>127342238.53</v>
      </c>
      <c r="F139" s="27">
        <f t="shared" ref="F139:F140" si="5">+D139-E139</f>
        <v>3503547.4099999964</v>
      </c>
    </row>
    <row r="140" spans="1:6" ht="19.95" customHeight="1" thickBot="1">
      <c r="A140" s="60"/>
      <c r="B140" s="223" t="s">
        <v>69</v>
      </c>
      <c r="C140" s="224"/>
      <c r="D140" s="89">
        <v>0</v>
      </c>
      <c r="E140" s="29">
        <v>0</v>
      </c>
      <c r="F140" s="27">
        <f t="shared" si="5"/>
        <v>0</v>
      </c>
    </row>
    <row r="141" spans="1:6" ht="19.95" customHeight="1" thickBot="1">
      <c r="A141" s="143"/>
      <c r="B141" s="217" t="s">
        <v>70</v>
      </c>
      <c r="C141" s="218"/>
      <c r="D141" s="168">
        <f>+D140+D139+D138</f>
        <v>138781145.41</v>
      </c>
      <c r="E141" s="168">
        <f>+E140+E139+E138</f>
        <v>130845785.94</v>
      </c>
      <c r="F141" s="101">
        <f>+F140+F139+F138</f>
        <v>7935359.4700000072</v>
      </c>
    </row>
    <row r="142" spans="1:6" ht="12" customHeight="1">
      <c r="A142" s="65"/>
      <c r="B142" s="36"/>
      <c r="C142" s="37"/>
      <c r="D142" s="37"/>
      <c r="E142" s="35"/>
      <c r="F142" s="13"/>
    </row>
    <row r="143" spans="1:6" ht="12" customHeight="1" thickBot="1">
      <c r="A143" s="65"/>
      <c r="B143" s="36"/>
      <c r="C143" s="37"/>
      <c r="D143" s="37"/>
      <c r="E143" s="35"/>
      <c r="F143" s="13"/>
    </row>
    <row r="144" spans="1:6" s="49" customFormat="1" ht="25.95" customHeight="1" thickBot="1">
      <c r="A144" s="219" t="s">
        <v>71</v>
      </c>
      <c r="B144" s="195"/>
      <c r="C144" s="195"/>
      <c r="D144" s="170">
        <f>+D141+D132+D123</f>
        <v>266667730.75999999</v>
      </c>
      <c r="E144" s="170">
        <f>+E141+E132+E123</f>
        <v>258732371.28999999</v>
      </c>
      <c r="F144" s="105">
        <f>+F141+F132+F123</f>
        <v>7935359.4700000072</v>
      </c>
    </row>
    <row r="145" spans="1:9" ht="10.95" customHeight="1">
      <c r="A145" s="46"/>
      <c r="B145" s="81"/>
      <c r="C145" s="141"/>
      <c r="D145" s="141"/>
      <c r="E145" s="47"/>
      <c r="F145" s="13"/>
    </row>
    <row r="146" spans="1:9" ht="10.95" customHeight="1">
      <c r="A146" s="46"/>
      <c r="B146" s="81"/>
      <c r="C146" s="141"/>
      <c r="D146" s="141"/>
      <c r="E146" s="47"/>
      <c r="F146" s="13"/>
    </row>
    <row r="147" spans="1:9" ht="12" customHeight="1" thickBot="1">
      <c r="A147" s="46"/>
      <c r="B147" s="81"/>
      <c r="C147" s="141"/>
      <c r="D147" s="141"/>
      <c r="E147" s="47"/>
      <c r="F147" s="13"/>
    </row>
    <row r="148" spans="1:9" s="49" customFormat="1" ht="25.5" customHeight="1" thickBot="1">
      <c r="A148" s="82" t="s">
        <v>72</v>
      </c>
      <c r="B148" s="220" t="s">
        <v>73</v>
      </c>
      <c r="C148" s="195"/>
      <c r="D148" s="170">
        <v>36031827.270000003</v>
      </c>
      <c r="E148" s="170">
        <f>+'[1]SP_20_19 ANALITICO_LAVORO'!B214</f>
        <v>30594908.030000001</v>
      </c>
      <c r="F148" s="105">
        <f>+D148-E148</f>
        <v>5436919.2400000021</v>
      </c>
    </row>
    <row r="149" spans="1:9" s="49" customFormat="1" ht="19.95" customHeight="1">
      <c r="A149" s="11"/>
      <c r="B149" s="132"/>
      <c r="C149" s="138"/>
      <c r="D149" s="138"/>
      <c r="E149" s="76"/>
      <c r="F149" s="69"/>
    </row>
    <row r="150" spans="1:9" ht="11.4" customHeight="1" thickBot="1">
      <c r="A150" s="15"/>
      <c r="B150" s="146"/>
      <c r="C150" s="133"/>
      <c r="D150" s="133"/>
      <c r="E150" s="47"/>
      <c r="F150" s="13"/>
    </row>
    <row r="151" spans="1:9" s="49" customFormat="1" ht="37.5" customHeight="1" thickBot="1">
      <c r="A151" s="82" t="s">
        <v>48</v>
      </c>
      <c r="B151" s="220" t="s">
        <v>74</v>
      </c>
      <c r="C151" s="195"/>
      <c r="D151" s="170">
        <v>445827.91</v>
      </c>
      <c r="E151" s="170">
        <f>+'[1]SP_20_19 ANALITICO_LAVORO'!B218</f>
        <v>502710.7</v>
      </c>
      <c r="F151" s="105">
        <f>+D151-E151</f>
        <v>-56882.790000000037</v>
      </c>
    </row>
    <row r="152" spans="1:9" ht="12" customHeight="1">
      <c r="A152" s="15"/>
      <c r="B152" s="146"/>
      <c r="C152" s="133"/>
      <c r="D152" s="133"/>
      <c r="E152" s="54"/>
      <c r="F152" s="13"/>
    </row>
    <row r="154" spans="1:9" s="49" customFormat="1" ht="34.200000000000003" customHeight="1">
      <c r="A154" s="11"/>
      <c r="B154" s="132"/>
      <c r="C154" s="138"/>
      <c r="D154" s="138"/>
      <c r="E154" s="68"/>
      <c r="F154" s="69"/>
    </row>
    <row r="155" spans="1:9" s="49" customFormat="1" ht="34.200000000000003" customHeight="1">
      <c r="A155" s="11"/>
      <c r="B155" s="132"/>
      <c r="C155" s="138"/>
      <c r="D155" s="138"/>
      <c r="E155" s="68"/>
      <c r="F155" s="69"/>
    </row>
    <row r="156" spans="1:9" s="49" customFormat="1" ht="17.399999999999999">
      <c r="A156" s="11"/>
      <c r="B156" s="132"/>
      <c r="C156" s="138"/>
      <c r="D156" s="138"/>
      <c r="E156" s="68"/>
      <c r="F156" s="69"/>
    </row>
    <row r="157" spans="1:9" s="49" customFormat="1" ht="54" customHeight="1" thickBot="1">
      <c r="A157" s="11" t="s">
        <v>52</v>
      </c>
      <c r="B157" s="186" t="s">
        <v>75</v>
      </c>
      <c r="C157" s="196"/>
      <c r="D157" s="138"/>
      <c r="E157" s="68" t="s">
        <v>5</v>
      </c>
      <c r="F157" s="69"/>
    </row>
    <row r="158" spans="1:9" ht="17.25" customHeight="1" thickBot="1">
      <c r="A158" s="15"/>
      <c r="B158" s="146"/>
      <c r="C158" s="133"/>
      <c r="D158" s="164">
        <v>2021</v>
      </c>
      <c r="E158" s="164">
        <v>2020</v>
      </c>
      <c r="F158" s="163" t="s">
        <v>6</v>
      </c>
    </row>
    <row r="159" spans="1:9" ht="19.95" customHeight="1">
      <c r="A159" s="55"/>
      <c r="B159" s="221" t="s">
        <v>76</v>
      </c>
      <c r="C159" s="222"/>
      <c r="D159" s="78">
        <v>43578661.43</v>
      </c>
      <c r="E159" s="78">
        <f>+'[1]SP_20_19 ANALITICO_LAVORO'!B224</f>
        <v>52650729.050000004</v>
      </c>
      <c r="F159" s="40">
        <f>+D159-E159</f>
        <v>-9072067.6200000048</v>
      </c>
    </row>
    <row r="160" spans="1:9" ht="19.95" customHeight="1">
      <c r="A160" s="56"/>
      <c r="B160" s="201" t="s">
        <v>77</v>
      </c>
      <c r="C160" s="227"/>
      <c r="D160" s="84">
        <v>43059184.630000003</v>
      </c>
      <c r="E160" s="84">
        <v>49046001.340000004</v>
      </c>
      <c r="F160" s="85">
        <f t="shared" ref="F160:F171" si="6">+D160-E160</f>
        <v>-5986816.7100000009</v>
      </c>
      <c r="H160" s="86"/>
      <c r="I160" s="86"/>
    </row>
    <row r="161" spans="1:9" ht="19.95" customHeight="1">
      <c r="A161" s="56"/>
      <c r="B161" s="199" t="s">
        <v>78</v>
      </c>
      <c r="C161" s="225"/>
      <c r="D161" s="26">
        <v>1925763.83</v>
      </c>
      <c r="E161" s="26">
        <f>+'[1]SP_20_19 ANALITICO_LAVORO'!B248</f>
        <v>7670928.5000000009</v>
      </c>
      <c r="F161" s="27">
        <f t="shared" si="6"/>
        <v>-5745164.6700000009</v>
      </c>
      <c r="H161" s="86"/>
      <c r="I161" s="86"/>
    </row>
    <row r="162" spans="1:9" ht="19.95" customHeight="1">
      <c r="A162" s="56"/>
      <c r="B162" s="199" t="s">
        <v>79</v>
      </c>
      <c r="C162" s="225"/>
      <c r="D162" s="79">
        <v>103884.58</v>
      </c>
      <c r="E162" s="79">
        <f>+'[1]SP_20_19 ANALITICO_LAVORO'!B252</f>
        <v>0</v>
      </c>
      <c r="F162" s="27">
        <f t="shared" si="6"/>
        <v>103884.58</v>
      </c>
    </row>
    <row r="163" spans="1:9" ht="19.95" customHeight="1">
      <c r="A163" s="56"/>
      <c r="B163" s="199" t="s">
        <v>80</v>
      </c>
      <c r="C163" s="225"/>
      <c r="D163" s="79">
        <v>91523.520000000004</v>
      </c>
      <c r="E163" s="79">
        <f>+'[1]SP_20_19 ANALITICO_LAVORO'!B256</f>
        <v>0</v>
      </c>
      <c r="F163" s="27">
        <f t="shared" si="6"/>
        <v>91523.520000000004</v>
      </c>
    </row>
    <row r="164" spans="1:9" ht="25.95" customHeight="1">
      <c r="A164" s="56"/>
      <c r="B164" s="199" t="s">
        <v>81</v>
      </c>
      <c r="C164" s="225"/>
      <c r="D164" s="79">
        <v>0</v>
      </c>
      <c r="E164" s="79">
        <v>0</v>
      </c>
      <c r="F164" s="27">
        <f t="shared" si="6"/>
        <v>0</v>
      </c>
    </row>
    <row r="165" spans="1:9" ht="19.95" customHeight="1">
      <c r="A165" s="56"/>
      <c r="B165" s="199" t="s">
        <v>82</v>
      </c>
      <c r="C165" s="225"/>
      <c r="D165" s="26">
        <v>286261.09000000003</v>
      </c>
      <c r="E165" s="26">
        <f>+'[1]SP_20_19 ANALITICO_LAVORO'!B260</f>
        <v>713773.22</v>
      </c>
      <c r="F165" s="27">
        <f t="shared" si="6"/>
        <v>-427512.12999999995</v>
      </c>
    </row>
    <row r="166" spans="1:9" ht="19.95" customHeight="1">
      <c r="A166" s="56"/>
      <c r="B166" s="199" t="s">
        <v>83</v>
      </c>
      <c r="C166" s="225"/>
      <c r="D166" s="26">
        <v>5102.66</v>
      </c>
      <c r="E166" s="26">
        <f>+'[1]SP_20_19 ANALITICO_LAVORO'!B264</f>
        <v>3744.6</v>
      </c>
      <c r="F166" s="27">
        <f t="shared" si="6"/>
        <v>1358.06</v>
      </c>
    </row>
    <row r="167" spans="1:9" ht="19.95" customHeight="1">
      <c r="A167" s="56"/>
      <c r="B167" s="199" t="s">
        <v>84</v>
      </c>
      <c r="C167" s="225"/>
      <c r="D167" s="79">
        <v>0</v>
      </c>
      <c r="E167" s="79">
        <f>+'[1]SP_20_19 ANALITICO_LAVORO'!B268</f>
        <v>0</v>
      </c>
      <c r="F167" s="27">
        <f t="shared" si="6"/>
        <v>0</v>
      </c>
    </row>
    <row r="168" spans="1:9" ht="19.95" customHeight="1">
      <c r="A168" s="56"/>
      <c r="B168" s="199" t="s">
        <v>85</v>
      </c>
      <c r="C168" s="225"/>
      <c r="D168" s="26">
        <v>4320075.0199999996</v>
      </c>
      <c r="E168" s="26">
        <f>+'[1]SP_20_19 ANALITICO_LAVORO'!B275</f>
        <v>5811179.0899999999</v>
      </c>
      <c r="F168" s="27">
        <f t="shared" si="6"/>
        <v>-1491104.0700000003</v>
      </c>
    </row>
    <row r="169" spans="1:9" ht="19.95" customHeight="1">
      <c r="A169" s="56"/>
      <c r="B169" s="199" t="s">
        <v>86</v>
      </c>
      <c r="C169" s="225"/>
      <c r="D169" s="26">
        <v>3661885.26</v>
      </c>
      <c r="E169" s="26">
        <f>+'[1]SP_20_19 ANALITICO_LAVORO'!B280</f>
        <v>1303760.53</v>
      </c>
      <c r="F169" s="27">
        <f t="shared" si="6"/>
        <v>2358124.7299999995</v>
      </c>
    </row>
    <row r="170" spans="1:9" ht="19.95" customHeight="1">
      <c r="A170" s="56"/>
      <c r="B170" s="199" t="s">
        <v>87</v>
      </c>
      <c r="C170" s="225"/>
      <c r="D170" s="26">
        <v>406000</v>
      </c>
      <c r="E170" s="26">
        <f>+'[1]SP_20_19 ANALITICO_LAVORO'!B284</f>
        <v>317000</v>
      </c>
      <c r="F170" s="27">
        <f t="shared" si="6"/>
        <v>89000</v>
      </c>
    </row>
    <row r="171" spans="1:9" ht="19.95" customHeight="1" thickBot="1">
      <c r="A171" s="60"/>
      <c r="B171" s="223" t="s">
        <v>88</v>
      </c>
      <c r="C171" s="226"/>
      <c r="D171" s="29">
        <v>1559402.51</v>
      </c>
      <c r="E171" s="29">
        <f>+'[1]SP_20_19 ANALITICO_LAVORO'!B296</f>
        <v>1984242.4900000002</v>
      </c>
      <c r="F171" s="30">
        <f t="shared" si="6"/>
        <v>-424839.98000000021</v>
      </c>
    </row>
    <row r="172" spans="1:9" ht="51.75" customHeight="1" thickBot="1">
      <c r="A172" s="60"/>
      <c r="B172" s="231" t="s">
        <v>89</v>
      </c>
      <c r="C172" s="224"/>
      <c r="D172" s="168">
        <f>SUM(D161:D171)+D159</f>
        <v>55938559.899999999</v>
      </c>
      <c r="E172" s="168">
        <f>SUM(E161:E171)+E159</f>
        <v>70455357.480000004</v>
      </c>
      <c r="F172" s="101">
        <f t="shared" ref="F172" si="7">SUM(F161:F171)+F159</f>
        <v>-14516797.580000008</v>
      </c>
      <c r="G172" s="32"/>
    </row>
    <row r="173" spans="1:9" ht="12" customHeight="1">
      <c r="A173" s="46"/>
      <c r="B173" s="81"/>
      <c r="C173" s="141"/>
      <c r="D173" s="141"/>
      <c r="E173" s="47"/>
      <c r="F173" s="13"/>
    </row>
    <row r="174" spans="1:9" ht="12" customHeight="1">
      <c r="A174" s="46"/>
      <c r="B174" s="81"/>
      <c r="C174" s="141"/>
      <c r="D174" s="141"/>
      <c r="E174" s="47"/>
      <c r="F174" s="13"/>
    </row>
    <row r="175" spans="1:9" ht="41.25" customHeight="1">
      <c r="A175" s="11" t="s">
        <v>90</v>
      </c>
      <c r="B175" s="186" t="s">
        <v>91</v>
      </c>
      <c r="C175" s="196"/>
      <c r="D175" s="138"/>
      <c r="E175" s="70"/>
      <c r="F175" s="13"/>
    </row>
    <row r="176" spans="1:9" ht="10.5" customHeight="1" thickBot="1">
      <c r="A176" s="11"/>
      <c r="B176" s="132"/>
      <c r="C176" s="138"/>
      <c r="D176" s="138"/>
      <c r="E176" s="70"/>
      <c r="F176" s="13"/>
    </row>
    <row r="177" spans="1:7" ht="17.25" customHeight="1" thickBot="1">
      <c r="A177" s="15"/>
      <c r="B177" s="146"/>
      <c r="C177" s="133"/>
      <c r="D177" s="87">
        <v>2021</v>
      </c>
      <c r="E177" s="87">
        <v>2020</v>
      </c>
      <c r="F177" s="83" t="s">
        <v>6</v>
      </c>
    </row>
    <row r="178" spans="1:7" ht="19.95" customHeight="1">
      <c r="A178" s="55"/>
      <c r="B178" s="221" t="s">
        <v>92</v>
      </c>
      <c r="C178" s="198"/>
      <c r="D178" s="88">
        <v>39070828.359999999</v>
      </c>
      <c r="E178" s="88">
        <f>+'[1]SP_20_19 ANALITICO_LAVORO'!B301</f>
        <v>37602938.049999997</v>
      </c>
      <c r="F178" s="40">
        <f>+D178-E178</f>
        <v>1467890.3100000024</v>
      </c>
    </row>
    <row r="179" spans="1:7" ht="19.95" customHeight="1" thickBot="1">
      <c r="A179" s="60"/>
      <c r="B179" s="223" t="s">
        <v>93</v>
      </c>
      <c r="C179" s="224"/>
      <c r="D179" s="89">
        <v>67944405.340000004</v>
      </c>
      <c r="E179" s="89">
        <f>+'[1]SP_20_19 ANALITICO_LAVORO'!B309</f>
        <v>64666910.100000001</v>
      </c>
      <c r="F179" s="30">
        <f>+D179-E179</f>
        <v>3277495.2400000021</v>
      </c>
    </row>
    <row r="180" spans="1:7" ht="36.75" customHeight="1" thickBot="1">
      <c r="A180" s="90"/>
      <c r="B180" s="232" t="s">
        <v>94</v>
      </c>
      <c r="C180" s="224"/>
      <c r="D180" s="168">
        <f>+D179+D178</f>
        <v>107015233.7</v>
      </c>
      <c r="E180" s="168">
        <f>+E179+E178</f>
        <v>102269848.15000001</v>
      </c>
      <c r="F180" s="101">
        <f>+F179+F178</f>
        <v>4745385.5500000045</v>
      </c>
      <c r="G180" s="32"/>
    </row>
    <row r="181" spans="1:7" ht="12" customHeight="1">
      <c r="A181" s="91"/>
      <c r="B181" s="33"/>
      <c r="C181" s="92"/>
      <c r="D181" s="92"/>
      <c r="E181" s="35"/>
      <c r="F181" s="13"/>
    </row>
    <row r="182" spans="1:7" ht="10.5" customHeight="1">
      <c r="A182" s="44"/>
      <c r="B182" s="64"/>
      <c r="C182" s="133"/>
      <c r="D182" s="133"/>
      <c r="E182" s="53"/>
      <c r="F182" s="13"/>
    </row>
    <row r="183" spans="1:7" ht="34.5" customHeight="1">
      <c r="A183" s="11" t="s">
        <v>95</v>
      </c>
      <c r="B183" s="186" t="s">
        <v>96</v>
      </c>
      <c r="C183" s="196"/>
      <c r="D183" s="138"/>
      <c r="E183" s="53"/>
      <c r="F183" s="13"/>
    </row>
    <row r="184" spans="1:7" ht="9" customHeight="1" thickBot="1">
      <c r="A184" s="44"/>
      <c r="B184" s="64"/>
      <c r="C184" s="133"/>
      <c r="D184" s="133"/>
      <c r="E184" s="53"/>
      <c r="F184" s="13"/>
    </row>
    <row r="185" spans="1:7" ht="19.5" customHeight="1" thickBot="1">
      <c r="A185" s="44"/>
      <c r="B185" s="64"/>
      <c r="C185" s="133"/>
      <c r="D185" s="87">
        <v>2021</v>
      </c>
      <c r="E185" s="87">
        <v>2020</v>
      </c>
      <c r="F185" s="18" t="s">
        <v>6</v>
      </c>
    </row>
    <row r="186" spans="1:7" ht="39" customHeight="1" thickBot="1">
      <c r="A186" s="71"/>
      <c r="B186" s="228" t="s">
        <v>97</v>
      </c>
      <c r="C186" s="212"/>
      <c r="D186" s="78">
        <v>24008791.260000002</v>
      </c>
      <c r="E186" s="78">
        <f>+'[1]SP_20_19 ANALITICO_LAVORO'!B343</f>
        <v>23877512.570000008</v>
      </c>
      <c r="F186" s="93">
        <f>+D186-E186</f>
        <v>131278.68999999389</v>
      </c>
    </row>
    <row r="187" spans="1:7" ht="34.5" customHeight="1" thickBot="1">
      <c r="A187" s="71"/>
      <c r="B187" s="192" t="s">
        <v>98</v>
      </c>
      <c r="C187" s="212"/>
      <c r="D187" s="168">
        <f>+D186</f>
        <v>24008791.260000002</v>
      </c>
      <c r="E187" s="168">
        <f>+E186</f>
        <v>23877512.570000008</v>
      </c>
      <c r="F187" s="101">
        <f>+F186</f>
        <v>131278.68999999389</v>
      </c>
    </row>
    <row r="188" spans="1:7" ht="12" customHeight="1">
      <c r="A188" s="44"/>
      <c r="B188" s="64"/>
      <c r="C188" s="133"/>
      <c r="D188" s="133"/>
      <c r="E188" s="53"/>
      <c r="F188" s="13"/>
    </row>
    <row r="189" spans="1:7" ht="12" customHeight="1">
      <c r="A189" s="44"/>
      <c r="B189" s="64"/>
      <c r="C189" s="133"/>
      <c r="D189" s="133"/>
      <c r="E189" s="53"/>
      <c r="F189" s="13"/>
    </row>
    <row r="190" spans="1:7" ht="12" customHeight="1">
      <c r="A190" s="44"/>
      <c r="B190" s="64"/>
      <c r="C190" s="133"/>
      <c r="D190" s="133"/>
      <c r="E190" s="53"/>
      <c r="F190" s="13"/>
    </row>
    <row r="191" spans="1:7" ht="12" customHeight="1">
      <c r="A191" s="44"/>
      <c r="B191" s="64"/>
      <c r="C191" s="133"/>
      <c r="D191" s="133"/>
      <c r="E191" s="53"/>
      <c r="F191" s="13"/>
    </row>
    <row r="192" spans="1:7" ht="12" customHeight="1">
      <c r="A192" s="44"/>
      <c r="B192" s="64"/>
      <c r="C192" s="133"/>
      <c r="D192" s="133"/>
      <c r="E192" s="53"/>
      <c r="F192" s="13"/>
    </row>
    <row r="193" spans="1:6" ht="12" customHeight="1">
      <c r="A193" s="44"/>
      <c r="B193" s="64"/>
      <c r="C193" s="133"/>
      <c r="D193" s="133"/>
      <c r="E193" s="53"/>
      <c r="F193" s="13"/>
    </row>
    <row r="194" spans="1:6" ht="12" customHeight="1">
      <c r="A194" s="44"/>
      <c r="B194" s="64"/>
      <c r="C194" s="133"/>
      <c r="D194" s="133"/>
      <c r="E194" s="53"/>
      <c r="F194" s="13"/>
    </row>
    <row r="195" spans="1:6" ht="12" customHeight="1">
      <c r="A195" s="44"/>
      <c r="B195" s="64"/>
      <c r="C195" s="133"/>
      <c r="D195" s="133"/>
      <c r="E195" s="53"/>
      <c r="F195" s="13"/>
    </row>
    <row r="196" spans="1:6" ht="12" customHeight="1">
      <c r="A196" s="44"/>
      <c r="B196" s="64"/>
      <c r="C196" s="133"/>
      <c r="D196" s="133"/>
      <c r="E196" s="53"/>
      <c r="F196" s="13"/>
    </row>
    <row r="197" spans="1:6" ht="12" customHeight="1">
      <c r="A197" s="44"/>
      <c r="B197" s="64"/>
      <c r="C197" s="133"/>
      <c r="D197" s="133"/>
      <c r="E197" s="53"/>
      <c r="F197" s="13"/>
    </row>
    <row r="198" spans="1:6" ht="16.5" customHeight="1" thickBot="1">
      <c r="A198" s="44"/>
      <c r="B198" s="64"/>
      <c r="C198" s="133"/>
      <c r="D198" s="133"/>
      <c r="E198" s="53"/>
      <c r="F198" s="13"/>
    </row>
    <row r="199" spans="1:6" s="49" customFormat="1" ht="19.95" customHeight="1" thickBot="1">
      <c r="A199" s="229" t="s">
        <v>99</v>
      </c>
      <c r="B199" s="230"/>
      <c r="C199" s="230"/>
      <c r="D199" s="170">
        <f>+D180+D172+D151+D148+D144+D187</f>
        <v>490107970.79999995</v>
      </c>
      <c r="E199" s="170">
        <f>+E180+E172+E151+E148+E144+E187</f>
        <v>486432708.21999997</v>
      </c>
      <c r="F199" s="105">
        <f>+F180+F172+F151+F148+F144+F187</f>
        <v>3675262.5799999991</v>
      </c>
    </row>
    <row r="200" spans="1:6" s="49" customFormat="1" ht="19.95" customHeight="1" thickBot="1">
      <c r="A200" s="94"/>
      <c r="B200" s="94"/>
      <c r="C200" s="94"/>
      <c r="D200" s="94"/>
      <c r="E200" s="76"/>
      <c r="F200" s="47"/>
    </row>
    <row r="201" spans="1:6" ht="25.5" customHeight="1" thickBot="1">
      <c r="A201" s="209" t="s">
        <v>100</v>
      </c>
      <c r="B201" s="212"/>
      <c r="C201" s="212"/>
      <c r="D201" s="168">
        <v>50059135.729999997</v>
      </c>
      <c r="E201" s="168">
        <f>+'[1]SP_20_19 ANALITICO_LAVORO'!B360</f>
        <v>19486356.740000002</v>
      </c>
      <c r="F201" s="101">
        <f>+D201-E201</f>
        <v>30572778.989999995</v>
      </c>
    </row>
    <row r="202" spans="1:6" s="49" customFormat="1" ht="19.95" customHeight="1">
      <c r="A202" s="94"/>
      <c r="B202" s="94"/>
      <c r="C202" s="94"/>
      <c r="D202" s="94"/>
      <c r="E202" s="76"/>
      <c r="F202" s="47"/>
    </row>
    <row r="203" spans="1:6" ht="19.95" customHeight="1">
      <c r="D203" s="32"/>
      <c r="E203" s="32"/>
    </row>
    <row r="204" spans="1:6" ht="19.95" customHeight="1">
      <c r="E204" s="32"/>
    </row>
    <row r="206" spans="1:6" ht="19.95" customHeight="1">
      <c r="E206" s="95"/>
    </row>
    <row r="208" spans="1:6" s="1" customFormat="1" ht="22.8">
      <c r="A208" s="183" t="s">
        <v>101</v>
      </c>
      <c r="B208" s="183"/>
      <c r="C208" s="183"/>
      <c r="D208" s="129"/>
      <c r="E208" s="129"/>
      <c r="F208" s="4"/>
    </row>
    <row r="209" spans="1:7" s="1" customFormat="1" ht="17.399999999999999">
      <c r="A209" s="96"/>
      <c r="B209" s="96"/>
      <c r="C209" s="96"/>
      <c r="D209" s="96"/>
      <c r="E209" s="96"/>
      <c r="F209" s="4"/>
    </row>
    <row r="210" spans="1:7" s="49" customFormat="1" ht="18.600000000000001" customHeight="1" thickBot="1">
      <c r="A210" s="11" t="s">
        <v>3</v>
      </c>
      <c r="B210" s="186" t="s">
        <v>102</v>
      </c>
      <c r="C210" s="196"/>
      <c r="D210" s="138"/>
      <c r="E210" s="68" t="s">
        <v>5</v>
      </c>
      <c r="F210" s="69"/>
    </row>
    <row r="211" spans="1:7" ht="18" customHeight="1" thickBot="1">
      <c r="A211" s="15"/>
      <c r="B211" s="146"/>
      <c r="C211" s="133"/>
      <c r="D211" s="87">
        <v>2021</v>
      </c>
      <c r="E211" s="87">
        <v>2020</v>
      </c>
      <c r="F211" s="75" t="s">
        <v>6</v>
      </c>
    </row>
    <row r="212" spans="1:7" ht="18.600000000000001" customHeight="1">
      <c r="A212" s="38"/>
      <c r="B212" s="197" t="s">
        <v>103</v>
      </c>
      <c r="C212" s="198"/>
      <c r="D212" s="155"/>
      <c r="E212" s="78" t="s">
        <v>5</v>
      </c>
      <c r="F212" s="40"/>
    </row>
    <row r="213" spans="1:7" ht="9" customHeight="1">
      <c r="A213" s="41"/>
      <c r="B213" s="146"/>
      <c r="C213" s="141"/>
      <c r="D213" s="156"/>
      <c r="E213" s="26"/>
      <c r="F213" s="27"/>
    </row>
    <row r="214" spans="1:7" ht="19.95" customHeight="1">
      <c r="A214" s="41"/>
      <c r="B214" s="188" t="s">
        <v>104</v>
      </c>
      <c r="C214" s="189"/>
      <c r="D214" s="152">
        <v>34703222.039999999</v>
      </c>
      <c r="E214" s="26">
        <f>+'[1]CE_20_19 ANALITICO_LAVORO'!B28</f>
        <v>32902869.689999994</v>
      </c>
      <c r="F214" s="27">
        <f>+D214-E214</f>
        <v>1800352.3500000052</v>
      </c>
    </row>
    <row r="215" spans="1:7" ht="32.25" customHeight="1">
      <c r="A215" s="41"/>
      <c r="B215" s="188" t="s">
        <v>105</v>
      </c>
      <c r="C215" s="189"/>
      <c r="D215" s="152">
        <v>3504429.52</v>
      </c>
      <c r="E215" s="26">
        <f>+'[1]CE_20_19 ANALITICO_LAVORO'!B34</f>
        <v>2922111.38</v>
      </c>
      <c r="F215" s="27">
        <f t="shared" ref="F215:F216" si="8">+D215-E215</f>
        <v>582318.14000000013</v>
      </c>
    </row>
    <row r="216" spans="1:7" ht="24.6" customHeight="1" thickBot="1">
      <c r="A216" s="43"/>
      <c r="B216" s="190" t="s">
        <v>106</v>
      </c>
      <c r="C216" s="191"/>
      <c r="D216" s="89">
        <v>2080323.04</v>
      </c>
      <c r="E216" s="29">
        <f>+'[1]CE_20_19 ANALITICO_LAVORO'!B44</f>
        <v>1400073.07</v>
      </c>
      <c r="F216" s="27">
        <f t="shared" si="8"/>
        <v>680249.97</v>
      </c>
    </row>
    <row r="217" spans="1:7" ht="19.95" customHeight="1" thickBot="1">
      <c r="A217" s="43"/>
      <c r="B217" s="232" t="s">
        <v>107</v>
      </c>
      <c r="C217" s="233"/>
      <c r="D217" s="168">
        <f>+D216+D215+D214</f>
        <v>40287974.600000001</v>
      </c>
      <c r="E217" s="168">
        <f>+E216+E215+E214</f>
        <v>37225054.139999993</v>
      </c>
      <c r="F217" s="101">
        <f>+F216+F215+F214</f>
        <v>3062920.4600000056</v>
      </c>
      <c r="G217" s="32"/>
    </row>
    <row r="218" spans="1:7" ht="12" customHeight="1">
      <c r="A218" s="16"/>
      <c r="B218" s="33"/>
      <c r="C218" s="34"/>
      <c r="D218" s="34"/>
      <c r="E218" s="35"/>
      <c r="F218" s="13"/>
    </row>
    <row r="219" spans="1:7" ht="12" customHeight="1" thickBot="1">
      <c r="A219" s="16"/>
      <c r="B219" s="36"/>
      <c r="C219" s="37"/>
      <c r="D219" s="37"/>
      <c r="E219" s="35"/>
      <c r="F219" s="13"/>
    </row>
    <row r="220" spans="1:7" ht="19.95" customHeight="1">
      <c r="A220" s="38"/>
      <c r="B220" s="197" t="s">
        <v>108</v>
      </c>
      <c r="C220" s="198"/>
      <c r="D220" s="155"/>
      <c r="E220" s="97" t="s">
        <v>5</v>
      </c>
      <c r="F220" s="98"/>
    </row>
    <row r="221" spans="1:7" ht="9" customHeight="1">
      <c r="A221" s="41"/>
      <c r="B221" s="146"/>
      <c r="C221" s="141"/>
      <c r="D221" s="152"/>
      <c r="E221" s="99"/>
      <c r="F221" s="100"/>
    </row>
    <row r="222" spans="1:7" ht="19.95" customHeight="1">
      <c r="A222" s="41"/>
      <c r="B222" s="188" t="s">
        <v>109</v>
      </c>
      <c r="C222" s="189"/>
      <c r="D222" s="152">
        <v>147004235.50999999</v>
      </c>
      <c r="E222" s="26">
        <f>+'[1]CE_20_19 ANALITICO_LAVORO'!B58</f>
        <v>140743859.76000002</v>
      </c>
      <c r="F222" s="27">
        <f>+D222-E222</f>
        <v>6260375.7499999702</v>
      </c>
    </row>
    <row r="223" spans="1:7" ht="19.95" customHeight="1">
      <c r="A223" s="41"/>
      <c r="B223" s="188" t="s">
        <v>110</v>
      </c>
      <c r="C223" s="189"/>
      <c r="D223" s="152">
        <v>707524.44</v>
      </c>
      <c r="E223" s="26">
        <f>+'[1]CE_20_19 ANALITICO_LAVORO'!B65</f>
        <v>327611.13999999996</v>
      </c>
      <c r="F223" s="27">
        <f t="shared" ref="F223:F228" si="9">+D223-E223</f>
        <v>379913.3</v>
      </c>
    </row>
    <row r="224" spans="1:7" ht="19.95" customHeight="1">
      <c r="A224" s="41"/>
      <c r="B224" s="188" t="s">
        <v>111</v>
      </c>
      <c r="C224" s="189"/>
      <c r="D224" s="152">
        <v>72364.25</v>
      </c>
      <c r="E224" s="26">
        <f>+'[1]CE_20_19 ANALITICO_LAVORO'!B77</f>
        <v>34186.159999999996</v>
      </c>
      <c r="F224" s="27">
        <f t="shared" si="9"/>
        <v>38178.090000000004</v>
      </c>
    </row>
    <row r="225" spans="1:6" ht="19.95" customHeight="1">
      <c r="A225" s="41"/>
      <c r="B225" s="188" t="s">
        <v>112</v>
      </c>
      <c r="C225" s="189"/>
      <c r="D225" s="152">
        <v>6106775.7999999998</v>
      </c>
      <c r="E225" s="26">
        <f>+'[1]CE_20_19 ANALITICO_LAVORO'!B86</f>
        <v>4414766.54</v>
      </c>
      <c r="F225" s="27">
        <f t="shared" si="9"/>
        <v>1692009.2599999998</v>
      </c>
    </row>
    <row r="226" spans="1:6" ht="19.95" customHeight="1">
      <c r="A226" s="41"/>
      <c r="B226" s="188" t="s">
        <v>113</v>
      </c>
      <c r="C226" s="189"/>
      <c r="D226" s="152">
        <v>295990.52</v>
      </c>
      <c r="E226" s="26">
        <f>+'[1]CE_20_19 ANALITICO_LAVORO'!B92</f>
        <v>198969.22</v>
      </c>
      <c r="F226" s="27">
        <f t="shared" si="9"/>
        <v>97021.300000000017</v>
      </c>
    </row>
    <row r="227" spans="1:6" ht="19.95" customHeight="1">
      <c r="A227" s="41"/>
      <c r="B227" s="188" t="s">
        <v>114</v>
      </c>
      <c r="C227" s="189"/>
      <c r="D227" s="152">
        <v>2019062.75</v>
      </c>
      <c r="E227" s="26">
        <f>+'[1]CE_20_19 ANALITICO_LAVORO'!B107</f>
        <v>1570826.06</v>
      </c>
      <c r="F227" s="27">
        <f t="shared" si="9"/>
        <v>448236.68999999994</v>
      </c>
    </row>
    <row r="228" spans="1:6" ht="19.95" customHeight="1" thickBot="1">
      <c r="A228" s="41"/>
      <c r="B228" s="188" t="s">
        <v>115</v>
      </c>
      <c r="C228" s="189" t="s">
        <v>22</v>
      </c>
      <c r="D228" s="89">
        <v>1021373.55</v>
      </c>
      <c r="E228" s="29">
        <f>+'[1]CE_20_19 ANALITICO_LAVORO'!B118</f>
        <v>697591.44</v>
      </c>
      <c r="F228" s="27">
        <f t="shared" si="9"/>
        <v>323782.1100000001</v>
      </c>
    </row>
    <row r="229" spans="1:6" ht="19.95" customHeight="1" thickBot="1">
      <c r="A229" s="31"/>
      <c r="B229" s="192" t="s">
        <v>116</v>
      </c>
      <c r="C229" s="193"/>
      <c r="D229" s="173">
        <f>+D222+D223+D224+D225+D226+D227+D228</f>
        <v>157227326.82000002</v>
      </c>
      <c r="E229" s="173">
        <f>+E222+E223+E224+E225+E226+E227+E228</f>
        <v>147987810.31999999</v>
      </c>
      <c r="F229" s="101">
        <f>+F222+F223+F224+F225+F226+F227+F228</f>
        <v>9239516.4999999683</v>
      </c>
    </row>
    <row r="230" spans="1:6" ht="12" customHeight="1">
      <c r="A230" s="16"/>
      <c r="B230" s="33"/>
      <c r="C230" s="34"/>
      <c r="D230" s="34"/>
      <c r="E230" s="35"/>
      <c r="F230" s="13"/>
    </row>
    <row r="231" spans="1:6" ht="12" customHeight="1" thickBot="1">
      <c r="A231" s="44"/>
      <c r="B231" s="36"/>
      <c r="C231" s="37"/>
      <c r="D231" s="37"/>
      <c r="E231" s="35"/>
      <c r="F231" s="13"/>
    </row>
    <row r="232" spans="1:6" s="77" customFormat="1" ht="19.95" customHeight="1" thickBot="1">
      <c r="A232" s="143"/>
      <c r="B232" s="192" t="s">
        <v>117</v>
      </c>
      <c r="C232" s="193"/>
      <c r="D232" s="168">
        <v>0</v>
      </c>
      <c r="E232" s="171">
        <v>0</v>
      </c>
      <c r="F232" s="169">
        <v>0</v>
      </c>
    </row>
    <row r="233" spans="1:6" ht="11.4" customHeight="1">
      <c r="A233" s="44"/>
      <c r="B233" s="33"/>
      <c r="C233" s="133"/>
      <c r="D233" s="133"/>
      <c r="E233" s="35"/>
      <c r="F233" s="13"/>
    </row>
    <row r="234" spans="1:6" ht="12" customHeight="1" thickBot="1">
      <c r="A234" s="44"/>
      <c r="B234" s="36"/>
      <c r="C234" s="37"/>
      <c r="D234" s="37"/>
      <c r="E234" s="35"/>
      <c r="F234" s="13"/>
    </row>
    <row r="235" spans="1:6" s="77" customFormat="1" ht="37.5" customHeight="1" thickBot="1">
      <c r="A235" s="45"/>
      <c r="B235" s="192" t="s">
        <v>118</v>
      </c>
      <c r="C235" s="212"/>
      <c r="D235" s="168">
        <v>0</v>
      </c>
      <c r="E235" s="168">
        <v>0</v>
      </c>
      <c r="F235" s="172">
        <v>0</v>
      </c>
    </row>
    <row r="236" spans="1:6" ht="12" customHeight="1">
      <c r="A236" s="44"/>
      <c r="B236" s="33"/>
      <c r="C236" s="133"/>
      <c r="D236" s="133"/>
      <c r="E236" s="35"/>
      <c r="F236" s="13"/>
    </row>
    <row r="237" spans="1:6" ht="12" customHeight="1" thickBot="1">
      <c r="A237" s="44"/>
      <c r="B237" s="36"/>
      <c r="C237" s="37"/>
      <c r="D237" s="37"/>
      <c r="E237" s="35"/>
      <c r="F237" s="13"/>
    </row>
    <row r="238" spans="1:6" s="77" customFormat="1" ht="19.95" customHeight="1" thickBot="1">
      <c r="A238" s="45"/>
      <c r="B238" s="192" t="s">
        <v>119</v>
      </c>
      <c r="C238" s="212"/>
      <c r="D238" s="168">
        <v>4106754.78</v>
      </c>
      <c r="E238" s="168">
        <f>+'[1]CE_20_19 ANALITICO_LAVORO'!B133</f>
        <v>2708597.06</v>
      </c>
      <c r="F238" s="101">
        <f>+D238-E238</f>
        <v>1398157.7199999997</v>
      </c>
    </row>
    <row r="239" spans="1:6" s="77" customFormat="1" ht="12" customHeight="1">
      <c r="A239" s="46"/>
      <c r="B239" s="146"/>
      <c r="C239" s="141"/>
      <c r="D239" s="141"/>
      <c r="E239" s="47"/>
      <c r="F239" s="102"/>
    </row>
    <row r="240" spans="1:6" s="77" customFormat="1" ht="12" customHeight="1" thickBot="1">
      <c r="A240" s="46"/>
      <c r="B240" s="103"/>
      <c r="C240" s="104"/>
      <c r="D240" s="104"/>
      <c r="E240" s="47"/>
      <c r="F240" s="102"/>
    </row>
    <row r="241" spans="1:6" s="77" customFormat="1" ht="19.95" customHeight="1" thickBot="1">
      <c r="A241" s="45"/>
      <c r="B241" s="192" t="s">
        <v>120</v>
      </c>
      <c r="C241" s="212"/>
      <c r="D241" s="168">
        <v>0</v>
      </c>
      <c r="E241" s="168">
        <f>+'[1]CE_20_19 ANALITICO_LAVORO'!B137</f>
        <v>0</v>
      </c>
      <c r="F241" s="172">
        <v>0</v>
      </c>
    </row>
    <row r="242" spans="1:6" s="77" customFormat="1" ht="12" customHeight="1">
      <c r="A242" s="46"/>
      <c r="B242" s="146"/>
      <c r="C242" s="141"/>
      <c r="D242" s="141"/>
      <c r="E242" s="47"/>
      <c r="F242" s="102"/>
    </row>
    <row r="243" spans="1:6" s="77" customFormat="1" ht="12" customHeight="1" thickBot="1">
      <c r="A243" s="46"/>
      <c r="B243" s="146"/>
      <c r="C243" s="141"/>
      <c r="D243" s="141"/>
      <c r="E243" s="47"/>
      <c r="F243" s="102"/>
    </row>
    <row r="244" spans="1:6" s="77" customFormat="1" ht="34.5" customHeight="1" thickBot="1">
      <c r="A244" s="45"/>
      <c r="B244" s="192" t="s">
        <v>121</v>
      </c>
      <c r="C244" s="212"/>
      <c r="D244" s="168">
        <v>0</v>
      </c>
      <c r="E244" s="168">
        <v>0</v>
      </c>
      <c r="F244" s="172">
        <v>0</v>
      </c>
    </row>
    <row r="245" spans="1:6" ht="12.6" customHeight="1">
      <c r="A245" s="44"/>
      <c r="B245" s="33"/>
      <c r="C245" s="133"/>
      <c r="D245" s="133"/>
      <c r="E245" s="35"/>
      <c r="F245" s="13"/>
    </row>
    <row r="246" spans="1:6" ht="12" customHeight="1" thickBot="1">
      <c r="A246" s="44"/>
      <c r="B246" s="33"/>
      <c r="C246" s="133"/>
      <c r="D246" s="133"/>
      <c r="E246" s="35"/>
      <c r="F246" s="13"/>
    </row>
    <row r="247" spans="1:6" s="49" customFormat="1" ht="26.25" customHeight="1" thickBot="1">
      <c r="A247" s="194" t="s">
        <v>122</v>
      </c>
      <c r="B247" s="195"/>
      <c r="C247" s="195"/>
      <c r="D247" s="170">
        <f>+D241+D238+D235+D232+D229+D217+D244</f>
        <v>201622056.20000002</v>
      </c>
      <c r="E247" s="170">
        <f>+E241+E238+E235+E232+E229+E217+E244</f>
        <v>187921461.51999998</v>
      </c>
      <c r="F247" s="105">
        <f>+F241+F238+F235+F232+F229+F217+F244</f>
        <v>13700594.679999974</v>
      </c>
    </row>
    <row r="248" spans="1:6" ht="12" customHeight="1">
      <c r="A248" s="44"/>
      <c r="B248" s="44"/>
      <c r="C248" s="50"/>
      <c r="D248" s="50"/>
      <c r="E248" s="51"/>
      <c r="F248" s="13"/>
    </row>
    <row r="249" spans="1:6" ht="12" customHeight="1">
      <c r="A249" s="44"/>
      <c r="B249" s="44"/>
      <c r="C249" s="50"/>
      <c r="D249" s="50"/>
      <c r="E249" s="51"/>
      <c r="F249" s="13"/>
    </row>
    <row r="250" spans="1:6" ht="12" customHeight="1">
      <c r="A250" s="44"/>
      <c r="B250" s="44"/>
      <c r="C250" s="50"/>
      <c r="D250" s="50"/>
      <c r="E250" s="51"/>
      <c r="F250" s="13"/>
    </row>
    <row r="251" spans="1:6" ht="12" customHeight="1">
      <c r="A251" s="44"/>
      <c r="B251" s="44"/>
      <c r="C251" s="50"/>
      <c r="D251" s="50"/>
      <c r="E251" s="51"/>
      <c r="F251" s="13"/>
    </row>
    <row r="252" spans="1:6" ht="12" customHeight="1">
      <c r="A252" s="44"/>
      <c r="B252" s="44"/>
      <c r="C252" s="50"/>
      <c r="D252" s="50"/>
      <c r="E252" s="51"/>
      <c r="F252" s="13"/>
    </row>
    <row r="253" spans="1:6" ht="12" customHeight="1">
      <c r="A253" s="44"/>
      <c r="B253" s="44"/>
      <c r="C253" s="50"/>
      <c r="D253" s="50"/>
      <c r="E253" s="51"/>
      <c r="F253" s="13"/>
    </row>
    <row r="254" spans="1:6" ht="12" customHeight="1">
      <c r="A254" s="44"/>
      <c r="B254" s="44"/>
      <c r="C254" s="50"/>
      <c r="D254" s="50"/>
      <c r="E254" s="51"/>
      <c r="F254" s="13"/>
    </row>
    <row r="255" spans="1:6" ht="12" customHeight="1">
      <c r="A255" s="44"/>
      <c r="B255" s="44"/>
      <c r="C255" s="50"/>
      <c r="D255" s="50"/>
      <c r="E255" s="51"/>
      <c r="F255" s="13"/>
    </row>
    <row r="256" spans="1:6" s="49" customFormat="1" ht="21" customHeight="1" thickBot="1">
      <c r="A256" s="11" t="s">
        <v>26</v>
      </c>
      <c r="B256" s="186" t="s">
        <v>123</v>
      </c>
      <c r="C256" s="196"/>
      <c r="D256" s="138"/>
      <c r="E256" s="68" t="s">
        <v>5</v>
      </c>
      <c r="F256" s="69"/>
    </row>
    <row r="257" spans="1:7" ht="18" customHeight="1" thickBot="1">
      <c r="A257" s="15"/>
      <c r="B257" s="146"/>
      <c r="C257" s="48"/>
      <c r="D257" s="87">
        <v>2021</v>
      </c>
      <c r="E257" s="87">
        <v>2020</v>
      </c>
      <c r="F257" s="75" t="s">
        <v>6</v>
      </c>
    </row>
    <row r="258" spans="1:7" ht="19.95" customHeight="1">
      <c r="A258" s="55"/>
      <c r="B258" s="197" t="s">
        <v>124</v>
      </c>
      <c r="C258" s="198"/>
      <c r="D258" s="155"/>
      <c r="E258" s="106"/>
      <c r="F258" s="107"/>
    </row>
    <row r="259" spans="1:7" ht="22.2" customHeight="1">
      <c r="A259" s="56"/>
      <c r="B259" s="234" t="s">
        <v>125</v>
      </c>
      <c r="C259" s="235"/>
      <c r="D259" s="160"/>
      <c r="E259" s="42" t="s">
        <v>5</v>
      </c>
      <c r="F259" s="27"/>
    </row>
    <row r="260" spans="1:7" ht="19.95" customHeight="1">
      <c r="A260" s="56"/>
      <c r="B260" s="199" t="s">
        <v>126</v>
      </c>
      <c r="C260" s="200"/>
      <c r="D260" s="152">
        <v>75837716.700000003</v>
      </c>
      <c r="E260" s="26">
        <f>+'[1]CE_20_19 ANALITICO_LAVORO'!B167</f>
        <v>74231913.920000017</v>
      </c>
      <c r="F260" s="27">
        <f>+D260-E260</f>
        <v>1605802.7799999863</v>
      </c>
    </row>
    <row r="261" spans="1:7" ht="19.95" customHeight="1">
      <c r="A261" s="56"/>
      <c r="B261" s="188" t="s">
        <v>127</v>
      </c>
      <c r="C261" s="189"/>
      <c r="D261" s="152">
        <v>5326364.3899999997</v>
      </c>
      <c r="E261" s="26">
        <f>+'[1]CE_20_19 ANALITICO_LAVORO'!B173</f>
        <v>5087306.9400000004</v>
      </c>
      <c r="F261" s="27">
        <f t="shared" ref="F261:F264" si="10">+D261-E261</f>
        <v>239057.44999999925</v>
      </c>
    </row>
    <row r="262" spans="1:7" ht="19.95" customHeight="1">
      <c r="A262" s="56"/>
      <c r="B262" s="188" t="s">
        <v>128</v>
      </c>
      <c r="C262" s="189"/>
      <c r="D262" s="152">
        <v>885436.7</v>
      </c>
      <c r="E262" s="26">
        <f>+'[1]CE_20_19 ANALITICO_LAVORO'!B181</f>
        <v>1290198.51</v>
      </c>
      <c r="F262" s="27">
        <f t="shared" si="10"/>
        <v>-404761.81000000006</v>
      </c>
    </row>
    <row r="263" spans="1:7" ht="19.95" customHeight="1">
      <c r="A263" s="56"/>
      <c r="B263" s="188" t="s">
        <v>129</v>
      </c>
      <c r="C263" s="189"/>
      <c r="D263" s="152">
        <v>1028220.79</v>
      </c>
      <c r="E263" s="26">
        <f>+'[1]CE_20_19 ANALITICO_LAVORO'!B193</f>
        <v>963398.94000000006</v>
      </c>
      <c r="F263" s="27">
        <f t="shared" si="10"/>
        <v>64821.849999999977</v>
      </c>
    </row>
    <row r="264" spans="1:7" ht="21" customHeight="1">
      <c r="A264" s="56"/>
      <c r="B264" s="188" t="s">
        <v>130</v>
      </c>
      <c r="C264" s="189"/>
      <c r="D264" s="152">
        <v>337680.16</v>
      </c>
      <c r="E264" s="26">
        <f>+'[1]CE_20_19 ANALITICO_LAVORO'!B198</f>
        <v>428730.69999999995</v>
      </c>
      <c r="F264" s="27">
        <f t="shared" si="10"/>
        <v>-91050.539999999979</v>
      </c>
    </row>
    <row r="265" spans="1:7" ht="33.6" customHeight="1">
      <c r="A265" s="56"/>
      <c r="B265" s="237" t="s">
        <v>131</v>
      </c>
      <c r="C265" s="235"/>
      <c r="D265" s="165">
        <f>+D264+D263+D262+D261+D260</f>
        <v>83415418.74000001</v>
      </c>
      <c r="E265" s="108">
        <f>+E264+E263+E262+E261+E260</f>
        <v>82001549.01000002</v>
      </c>
      <c r="F265" s="109">
        <f>+F264+F263+F262+F261+F260</f>
        <v>1413869.7299999855</v>
      </c>
    </row>
    <row r="266" spans="1:7" ht="12" customHeight="1">
      <c r="A266" s="56"/>
      <c r="B266" s="81"/>
      <c r="C266" s="141"/>
      <c r="D266" s="156"/>
      <c r="E266" s="108"/>
      <c r="F266" s="109"/>
    </row>
    <row r="267" spans="1:7" ht="19.95" customHeight="1" thickBot="1">
      <c r="A267" s="60"/>
      <c r="B267" s="236" t="s">
        <v>132</v>
      </c>
      <c r="C267" s="233"/>
      <c r="D267" s="176">
        <v>28785561.09</v>
      </c>
      <c r="E267" s="176">
        <f>+'[1]CE_20_19 ANALITICO_LAVORO'!B241</f>
        <v>28675390.36999999</v>
      </c>
      <c r="F267" s="177">
        <f>+D267-E267</f>
        <v>110170.72000000998</v>
      </c>
      <c r="G267" s="32"/>
    </row>
    <row r="268" spans="1:7" ht="12" customHeight="1" thickBot="1">
      <c r="A268" s="45"/>
      <c r="B268" s="142"/>
      <c r="C268" s="137"/>
      <c r="D268" s="137"/>
      <c r="E268" s="110"/>
      <c r="F268" s="93"/>
    </row>
    <row r="269" spans="1:7" ht="19.95" customHeight="1" thickBot="1">
      <c r="A269" s="60"/>
      <c r="B269" s="236" t="s">
        <v>133</v>
      </c>
      <c r="C269" s="233"/>
      <c r="D269" s="168">
        <f>+D267+D265</f>
        <v>112200979.83000001</v>
      </c>
      <c r="E269" s="168">
        <f>+E267+E265</f>
        <v>110676939.38000001</v>
      </c>
      <c r="F269" s="101">
        <f>+F267+F265</f>
        <v>1524040.4499999955</v>
      </c>
    </row>
    <row r="270" spans="1:7" ht="12" customHeight="1">
      <c r="A270" s="44"/>
      <c r="B270" s="65"/>
      <c r="C270" s="66"/>
      <c r="D270" s="66"/>
      <c r="E270" s="35"/>
      <c r="F270" s="13"/>
    </row>
    <row r="271" spans="1:7" ht="12" customHeight="1" thickBot="1">
      <c r="A271" s="44"/>
      <c r="B271" s="33"/>
      <c r="C271" s="66"/>
      <c r="D271" s="66"/>
      <c r="E271" s="35"/>
      <c r="F271" s="13"/>
    </row>
    <row r="272" spans="1:7" ht="17.399999999999999" customHeight="1">
      <c r="A272" s="111"/>
      <c r="B272" s="197" t="s">
        <v>134</v>
      </c>
      <c r="C272" s="198"/>
      <c r="D272" s="88"/>
      <c r="E272" s="78" t="s">
        <v>5</v>
      </c>
      <c r="F272" s="40"/>
    </row>
    <row r="273" spans="1:8" ht="9.6" customHeight="1">
      <c r="A273" s="112"/>
      <c r="B273" s="33"/>
      <c r="C273" s="133"/>
      <c r="D273" s="152"/>
      <c r="E273" s="26"/>
      <c r="F273" s="27"/>
    </row>
    <row r="274" spans="1:8" ht="19.95" customHeight="1">
      <c r="A274" s="41"/>
      <c r="B274" s="188" t="s">
        <v>135</v>
      </c>
      <c r="C274" s="189"/>
      <c r="D274" s="152">
        <v>13789107.720000001</v>
      </c>
      <c r="E274" s="26">
        <f>+'[1]CE_20_19 ANALITICO_LAVORO'!B263</f>
        <v>12190380.189999999</v>
      </c>
      <c r="F274" s="27">
        <f>+D274-E274</f>
        <v>1598727.5300000012</v>
      </c>
    </row>
    <row r="275" spans="1:8" ht="19.95" customHeight="1">
      <c r="A275" s="41"/>
      <c r="B275" s="188" t="s">
        <v>136</v>
      </c>
      <c r="C275" s="188"/>
      <c r="D275" s="152">
        <v>0</v>
      </c>
      <c r="E275" s="26">
        <v>0</v>
      </c>
      <c r="F275" s="27">
        <f t="shared" ref="F275:F285" si="11">+D275-E275</f>
        <v>0</v>
      </c>
      <c r="G275" s="32"/>
      <c r="H275" s="32"/>
    </row>
    <row r="276" spans="1:8" ht="19.95" customHeight="1">
      <c r="A276" s="41"/>
      <c r="B276" s="188" t="s">
        <v>137</v>
      </c>
      <c r="C276" s="188"/>
      <c r="D276" s="152">
        <v>0</v>
      </c>
      <c r="E276" s="26">
        <v>0</v>
      </c>
      <c r="F276" s="27">
        <f t="shared" si="11"/>
        <v>0</v>
      </c>
      <c r="G276" s="32"/>
      <c r="H276" s="32"/>
    </row>
    <row r="277" spans="1:8" ht="19.95" customHeight="1">
      <c r="A277" s="41"/>
      <c r="B277" s="188" t="s">
        <v>138</v>
      </c>
      <c r="C277" s="189"/>
      <c r="D277" s="152">
        <v>3077880.85</v>
      </c>
      <c r="E277" s="26">
        <f>+'[1]CE_20_19 ANALITICO_LAVORO'!B272</f>
        <v>2390609.79</v>
      </c>
      <c r="F277" s="27">
        <f t="shared" si="11"/>
        <v>687271.06</v>
      </c>
    </row>
    <row r="278" spans="1:8" ht="19.95" customHeight="1">
      <c r="A278" s="41"/>
      <c r="B278" s="188" t="s">
        <v>139</v>
      </c>
      <c r="C278" s="189"/>
      <c r="D278" s="152">
        <v>796614.04</v>
      </c>
      <c r="E278" s="26">
        <f>+'[1]CE_20_19 ANALITICO_LAVORO'!B276</f>
        <v>598006.84</v>
      </c>
      <c r="F278" s="27">
        <f t="shared" si="11"/>
        <v>198607.20000000007</v>
      </c>
    </row>
    <row r="279" spans="1:8" ht="19.95" customHeight="1">
      <c r="A279" s="41"/>
      <c r="B279" s="188" t="s">
        <v>140</v>
      </c>
      <c r="C279" s="189"/>
      <c r="D279" s="152">
        <v>0</v>
      </c>
      <c r="E279" s="26">
        <v>0</v>
      </c>
      <c r="F279" s="27">
        <f t="shared" si="11"/>
        <v>0</v>
      </c>
    </row>
    <row r="280" spans="1:8" ht="19.95" customHeight="1">
      <c r="A280" s="41"/>
      <c r="B280" s="188" t="s">
        <v>141</v>
      </c>
      <c r="C280" s="189"/>
      <c r="D280" s="152">
        <v>1676356.91</v>
      </c>
      <c r="E280" s="26">
        <f>+'[1]CE_20_19 ANALITICO_LAVORO'!B286</f>
        <v>1634811.42</v>
      </c>
      <c r="F280" s="27">
        <f t="shared" si="11"/>
        <v>41545.489999999991</v>
      </c>
    </row>
    <row r="281" spans="1:8" ht="19.95" customHeight="1">
      <c r="A281" s="41"/>
      <c r="B281" s="188" t="s">
        <v>142</v>
      </c>
      <c r="C281" s="189"/>
      <c r="D281" s="152">
        <v>26052445.710000001</v>
      </c>
      <c r="E281" s="26">
        <f>+'[1]CE_20_19 ANALITICO_LAVORO'!B329</f>
        <v>21095518.280000001</v>
      </c>
      <c r="F281" s="27">
        <f t="shared" si="11"/>
        <v>4956927.43</v>
      </c>
    </row>
    <row r="282" spans="1:8" ht="19.95" customHeight="1">
      <c r="A282" s="41"/>
      <c r="B282" s="188" t="s">
        <v>143</v>
      </c>
      <c r="C282" s="189"/>
      <c r="D282" s="152">
        <v>850918.55</v>
      </c>
      <c r="E282" s="26">
        <f>+'[1]CE_20_19 ANALITICO_LAVORO'!B335</f>
        <v>850595.91999999993</v>
      </c>
      <c r="F282" s="27">
        <f t="shared" si="11"/>
        <v>322.63000000012107</v>
      </c>
    </row>
    <row r="283" spans="1:8" ht="19.95" customHeight="1">
      <c r="A283" s="41"/>
      <c r="B283" s="188" t="s">
        <v>144</v>
      </c>
      <c r="C283" s="189"/>
      <c r="D283" s="152">
        <v>0</v>
      </c>
      <c r="E283" s="26">
        <v>0</v>
      </c>
      <c r="F283" s="27">
        <f t="shared" si="11"/>
        <v>0</v>
      </c>
    </row>
    <row r="284" spans="1:8" ht="19.95" customHeight="1">
      <c r="A284" s="41"/>
      <c r="B284" s="188" t="s">
        <v>145</v>
      </c>
      <c r="C284" s="189"/>
      <c r="D284" s="152">
        <v>1262804</v>
      </c>
      <c r="E284" s="26">
        <f>+'[1]CE_20_19 ANALITICO_LAVORO'!B345</f>
        <v>1790766.51</v>
      </c>
      <c r="F284" s="27">
        <f t="shared" si="11"/>
        <v>-527962.51</v>
      </c>
    </row>
    <row r="285" spans="1:8" ht="19.2" customHeight="1" thickBot="1">
      <c r="A285" s="43"/>
      <c r="B285" s="190" t="s">
        <v>146</v>
      </c>
      <c r="C285" s="191"/>
      <c r="D285" s="89">
        <v>2165080.2599999998</v>
      </c>
      <c r="E285" s="29">
        <f>+'[1]CE_20_19 ANALITICO_LAVORO'!B363</f>
        <v>2216046.6800000002</v>
      </c>
      <c r="F285" s="27">
        <f t="shared" si="11"/>
        <v>-50966.420000000391</v>
      </c>
    </row>
    <row r="286" spans="1:8" s="77" customFormat="1" ht="19.95" customHeight="1" thickBot="1">
      <c r="A286" s="60"/>
      <c r="B286" s="236" t="s">
        <v>147</v>
      </c>
      <c r="C286" s="233"/>
      <c r="D286" s="168">
        <f>SUM(D274:D285)</f>
        <v>49671208.039999999</v>
      </c>
      <c r="E286" s="168">
        <f>SUM(E274:E285)</f>
        <v>42766735.630000003</v>
      </c>
      <c r="F286" s="101">
        <f>SUM(F274:F285)</f>
        <v>6904472.4100000001</v>
      </c>
    </row>
    <row r="287" spans="1:8" ht="12" customHeight="1">
      <c r="A287" s="44"/>
      <c r="B287" s="65"/>
      <c r="C287" s="66"/>
      <c r="D287" s="66"/>
      <c r="E287" s="35"/>
      <c r="F287" s="13"/>
    </row>
    <row r="288" spans="1:8" ht="12" customHeight="1" thickBot="1">
      <c r="A288" s="44"/>
      <c r="B288" s="113"/>
      <c r="C288" s="70"/>
      <c r="D288" s="70"/>
      <c r="E288" s="54"/>
      <c r="F288" s="13"/>
    </row>
    <row r="289" spans="1:6" ht="19.95" customHeight="1">
      <c r="A289" s="55"/>
      <c r="B289" s="197" t="s">
        <v>148</v>
      </c>
      <c r="C289" s="198"/>
      <c r="D289" s="166"/>
      <c r="E289" s="114"/>
      <c r="F289" s="115"/>
    </row>
    <row r="290" spans="1:6" ht="9" customHeight="1">
      <c r="A290" s="56"/>
      <c r="B290" s="146"/>
      <c r="C290" s="141"/>
      <c r="D290" s="167"/>
      <c r="E290" s="116"/>
      <c r="F290" s="117"/>
    </row>
    <row r="291" spans="1:6" ht="22.95" customHeight="1">
      <c r="A291" s="56"/>
      <c r="B291" s="188" t="s">
        <v>149</v>
      </c>
      <c r="C291" s="189"/>
      <c r="D291" s="27">
        <v>675715.22</v>
      </c>
      <c r="E291" s="116">
        <f>+'[1]CE_20_19 ANALITICO_LAVORO'!B372</f>
        <v>685759.1</v>
      </c>
      <c r="F291" s="117">
        <f>+D291-E291</f>
        <v>-10043.880000000005</v>
      </c>
    </row>
    <row r="292" spans="1:6" ht="21" customHeight="1">
      <c r="A292" s="56"/>
      <c r="B292" s="188" t="s">
        <v>150</v>
      </c>
      <c r="C292" s="189"/>
      <c r="D292" s="27">
        <v>11012763.58</v>
      </c>
      <c r="E292" s="116">
        <f>+'[1]CE_20_19 ANALITICO_LAVORO'!B383</f>
        <v>10749083.059999999</v>
      </c>
      <c r="F292" s="117">
        <f t="shared" ref="F292:F294" si="12">+D292-E292</f>
        <v>263680.52000000142</v>
      </c>
    </row>
    <row r="293" spans="1:6" ht="21.6" customHeight="1">
      <c r="A293" s="56"/>
      <c r="B293" s="188" t="s">
        <v>151</v>
      </c>
      <c r="C293" s="189"/>
      <c r="D293" s="27">
        <v>0</v>
      </c>
      <c r="E293" s="118">
        <v>0</v>
      </c>
      <c r="F293" s="117">
        <f t="shared" si="12"/>
        <v>0</v>
      </c>
    </row>
    <row r="294" spans="1:6" ht="39.75" customHeight="1" thickBot="1">
      <c r="A294" s="60"/>
      <c r="B294" s="190" t="s">
        <v>152</v>
      </c>
      <c r="C294" s="191"/>
      <c r="D294" s="30">
        <v>6266089.5999999996</v>
      </c>
      <c r="E294" s="119">
        <f>+'[1]CE_20_19 ANALITICO_LAVORO'!B387</f>
        <v>5369168.1100000003</v>
      </c>
      <c r="F294" s="117">
        <f t="shared" si="12"/>
        <v>896921.48999999929</v>
      </c>
    </row>
    <row r="295" spans="1:6" ht="19.95" customHeight="1" thickBot="1">
      <c r="A295" s="45"/>
      <c r="B295" s="203" t="s">
        <v>153</v>
      </c>
      <c r="C295" s="193"/>
      <c r="D295" s="168">
        <f>+D294+D293+D292+D291</f>
        <v>17954568.399999999</v>
      </c>
      <c r="E295" s="168">
        <f>+E294+E293+E292+E291</f>
        <v>16804010.27</v>
      </c>
      <c r="F295" s="101">
        <f>+F294+F293+F292+F291</f>
        <v>1150558.1300000008</v>
      </c>
    </row>
    <row r="296" spans="1:6" ht="12" customHeight="1">
      <c r="A296" s="44"/>
      <c r="B296" s="65"/>
      <c r="C296" s="66"/>
      <c r="D296" s="66"/>
      <c r="E296" s="53"/>
      <c r="F296" s="13"/>
    </row>
    <row r="297" spans="1:6" ht="12" customHeight="1">
      <c r="A297" s="44"/>
      <c r="B297" s="65"/>
      <c r="C297" s="66"/>
      <c r="D297" s="66"/>
      <c r="E297" s="53"/>
      <c r="F297" s="13"/>
    </row>
    <row r="298" spans="1:6" ht="12" customHeight="1">
      <c r="A298" s="44"/>
      <c r="B298" s="65"/>
      <c r="C298" s="66"/>
      <c r="D298" s="66"/>
      <c r="E298" s="53"/>
      <c r="F298" s="13"/>
    </row>
    <row r="299" spans="1:6" ht="12" customHeight="1">
      <c r="A299" s="44"/>
      <c r="B299" s="65"/>
      <c r="C299" s="66"/>
      <c r="D299" s="66"/>
      <c r="E299" s="53"/>
      <c r="F299" s="13"/>
    </row>
    <row r="300" spans="1:6" ht="12" customHeight="1">
      <c r="A300" s="44"/>
      <c r="B300" s="65"/>
      <c r="C300" s="66"/>
      <c r="D300" s="66"/>
      <c r="E300" s="53"/>
      <c r="F300" s="13"/>
    </row>
    <row r="301" spans="1:6" ht="12" customHeight="1">
      <c r="A301" s="44"/>
      <c r="B301" s="65"/>
      <c r="C301" s="66"/>
      <c r="D301" s="66"/>
      <c r="E301" s="53"/>
      <c r="F301" s="13"/>
    </row>
    <row r="302" spans="1:6" ht="12" customHeight="1">
      <c r="A302" s="44"/>
      <c r="B302" s="65"/>
      <c r="C302" s="66"/>
      <c r="D302" s="66"/>
      <c r="E302" s="53"/>
      <c r="F302" s="13"/>
    </row>
    <row r="303" spans="1:6" ht="12" customHeight="1">
      <c r="A303" s="44"/>
      <c r="B303" s="65"/>
      <c r="C303" s="66"/>
      <c r="D303" s="66"/>
      <c r="E303" s="53"/>
      <c r="F303" s="13"/>
    </row>
    <row r="304" spans="1:6" ht="12" customHeight="1" thickBot="1">
      <c r="A304" s="44"/>
      <c r="B304" s="65"/>
      <c r="C304" s="66"/>
      <c r="D304" s="66"/>
      <c r="E304" s="53"/>
      <c r="F304" s="13"/>
    </row>
    <row r="305" spans="1:8" ht="16.5" customHeight="1" thickBot="1">
      <c r="A305" s="44"/>
      <c r="B305" s="113"/>
      <c r="C305" s="70"/>
      <c r="D305" s="87">
        <v>2021</v>
      </c>
      <c r="E305" s="87">
        <v>2020</v>
      </c>
      <c r="F305" s="75" t="s">
        <v>6</v>
      </c>
    </row>
    <row r="306" spans="1:8" s="77" customFormat="1" ht="19.95" customHeight="1" thickBot="1">
      <c r="A306" s="45"/>
      <c r="B306" s="192" t="s">
        <v>154</v>
      </c>
      <c r="C306" s="212"/>
      <c r="D306" s="168">
        <v>7141486.4699999997</v>
      </c>
      <c r="E306" s="173">
        <f>+'[1]CE_20_19 ANALITICO_LAVORO'!B397</f>
        <v>6334836.4899999993</v>
      </c>
      <c r="F306" s="101">
        <f>+D306-E306</f>
        <v>806649.98000000045</v>
      </c>
    </row>
    <row r="307" spans="1:8" s="77" customFormat="1" ht="12" customHeight="1">
      <c r="A307" s="46"/>
      <c r="B307" s="148"/>
      <c r="C307" s="147"/>
      <c r="D307" s="147"/>
      <c r="E307" s="47"/>
      <c r="F307" s="102"/>
    </row>
    <row r="308" spans="1:8" s="77" customFormat="1" ht="12" customHeight="1" thickBot="1">
      <c r="A308" s="46"/>
      <c r="B308" s="134"/>
      <c r="C308" s="135"/>
      <c r="D308" s="135"/>
      <c r="E308" s="73"/>
      <c r="F308" s="102"/>
    </row>
    <row r="309" spans="1:8" s="77" customFormat="1" ht="19.95" customHeight="1" thickBot="1">
      <c r="A309" s="45"/>
      <c r="B309" s="192" t="s">
        <v>155</v>
      </c>
      <c r="C309" s="212"/>
      <c r="D309" s="168">
        <v>1150167.93</v>
      </c>
      <c r="E309" s="168">
        <f>+'[1]CE_20_19 ANALITICO_LAVORO'!B408</f>
        <v>1607933.49</v>
      </c>
      <c r="F309" s="101">
        <f>+D309-E309</f>
        <v>-457765.56000000006</v>
      </c>
    </row>
    <row r="310" spans="1:8" ht="12" customHeight="1" thickBot="1">
      <c r="A310" s="44"/>
      <c r="B310" s="113"/>
      <c r="C310" s="70"/>
      <c r="D310" s="70"/>
      <c r="E310" s="54"/>
      <c r="F310" s="13"/>
    </row>
    <row r="311" spans="1:8" s="49" customFormat="1" ht="19.95" customHeight="1" thickBot="1">
      <c r="A311" s="120"/>
      <c r="B311" s="238" t="s">
        <v>156</v>
      </c>
      <c r="C311" s="239"/>
      <c r="D311" s="170">
        <f>(+D309+D306+D295+D286+D269)</f>
        <v>188118410.67000002</v>
      </c>
      <c r="E311" s="170">
        <f>(+E309+E306+E295+E286+E269)</f>
        <v>178190455.25999999</v>
      </c>
      <c r="F311" s="105">
        <f>(+F309+F306+F295+F286+F269)</f>
        <v>9927955.4099999964</v>
      </c>
      <c r="H311" s="180"/>
    </row>
    <row r="312" spans="1:8" ht="12" customHeight="1">
      <c r="A312" s="44"/>
      <c r="B312" s="63"/>
      <c r="C312" s="34"/>
      <c r="D312" s="34"/>
      <c r="E312" s="35"/>
      <c r="F312" s="13"/>
    </row>
    <row r="313" spans="1:8" ht="12" customHeight="1" thickBot="1">
      <c r="A313" s="44"/>
      <c r="B313" s="63"/>
      <c r="C313" s="34"/>
      <c r="D313" s="34"/>
      <c r="E313" s="35"/>
      <c r="F313" s="13"/>
    </row>
    <row r="314" spans="1:8" s="49" customFormat="1" ht="53.25" customHeight="1" thickBot="1">
      <c r="A314" s="120"/>
      <c r="B314" s="238" t="s">
        <v>157</v>
      </c>
      <c r="C314" s="230"/>
      <c r="D314" s="170">
        <f>+D247-D311</f>
        <v>13503645.530000001</v>
      </c>
      <c r="E314" s="175">
        <f>+E247-E311</f>
        <v>9731006.2599999905</v>
      </c>
      <c r="F314" s="105">
        <f>+F247-F311</f>
        <v>3772639.2699999772</v>
      </c>
    </row>
    <row r="315" spans="1:8" ht="19.95" customHeight="1">
      <c r="A315" s="44"/>
      <c r="B315" s="63"/>
      <c r="C315" s="34"/>
      <c r="D315" s="34"/>
      <c r="E315" s="35"/>
      <c r="F315" s="13"/>
    </row>
    <row r="316" spans="1:8" s="49" customFormat="1" ht="19.95" customHeight="1">
      <c r="A316" s="11" t="s">
        <v>158</v>
      </c>
      <c r="B316" s="186" t="s">
        <v>159</v>
      </c>
      <c r="C316" s="196"/>
      <c r="D316" s="138"/>
      <c r="E316" s="76"/>
      <c r="F316" s="69"/>
    </row>
    <row r="317" spans="1:8" ht="12" customHeight="1" thickBot="1">
      <c r="A317" s="15"/>
      <c r="B317" s="146"/>
      <c r="C317" s="48"/>
      <c r="D317" s="48"/>
      <c r="E317" s="35"/>
      <c r="F317" s="13"/>
    </row>
    <row r="318" spans="1:8" ht="19.95" customHeight="1">
      <c r="A318" s="55"/>
      <c r="B318" s="221" t="s">
        <v>160</v>
      </c>
      <c r="C318" s="198"/>
      <c r="D318" s="88">
        <v>8746.08</v>
      </c>
      <c r="E318" s="78">
        <f>+'[1]CE_20_19 ANALITICO_LAVORO'!B414</f>
        <v>8681.92</v>
      </c>
      <c r="F318" s="40">
        <f>+D318-E318</f>
        <v>64.159999999999854</v>
      </c>
      <c r="G318" s="32"/>
    </row>
    <row r="319" spans="1:8" ht="19.95" customHeight="1">
      <c r="A319" s="56"/>
      <c r="B319" s="199" t="s">
        <v>161</v>
      </c>
      <c r="C319" s="200"/>
      <c r="D319" s="152">
        <v>2206144.81</v>
      </c>
      <c r="E319" s="26">
        <f>+'[1]CE_20_19 ANALITICO_LAVORO'!B421</f>
        <v>2713049.3600000003</v>
      </c>
      <c r="F319" s="27">
        <f>+E319-D319</f>
        <v>506904.55000000028</v>
      </c>
    </row>
    <row r="320" spans="1:8" ht="19.95" customHeight="1" thickBot="1">
      <c r="A320" s="56"/>
      <c r="B320" s="199" t="s">
        <v>162</v>
      </c>
      <c r="C320" s="200"/>
      <c r="D320" s="89">
        <v>66.33</v>
      </c>
      <c r="E320" s="29">
        <f>+'[1]CE_20_19 ANALITICO_LAVORO'!B426</f>
        <v>6.1599999999999966</v>
      </c>
      <c r="F320" s="27">
        <f>+D320-E320</f>
        <v>60.17</v>
      </c>
    </row>
    <row r="321" spans="1:7" ht="17.399999999999999" customHeight="1" thickBot="1">
      <c r="A321" s="45"/>
      <c r="B321" s="203" t="s">
        <v>163</v>
      </c>
      <c r="C321" s="193"/>
      <c r="D321" s="168">
        <f>D318-D319+D320</f>
        <v>-2197332.4</v>
      </c>
      <c r="E321" s="168">
        <f>E318-E319+E320</f>
        <v>-2704361.2800000003</v>
      </c>
      <c r="F321" s="101">
        <f>SUM(F318:F320)</f>
        <v>507028.88000000024</v>
      </c>
    </row>
    <row r="322" spans="1:7" ht="12" customHeight="1">
      <c r="A322" s="44"/>
      <c r="B322" s="146"/>
      <c r="C322" s="147"/>
      <c r="D322" s="147"/>
      <c r="E322" s="47"/>
      <c r="F322" s="13"/>
    </row>
    <row r="323" spans="1:7" ht="12" customHeight="1">
      <c r="A323" s="44"/>
      <c r="B323" s="146"/>
      <c r="C323" s="147"/>
      <c r="D323" s="147"/>
      <c r="E323" s="47"/>
      <c r="F323" s="13"/>
    </row>
    <row r="324" spans="1:7" s="49" customFormat="1" ht="42" customHeight="1">
      <c r="A324" s="11" t="s">
        <v>164</v>
      </c>
      <c r="B324" s="186" t="s">
        <v>165</v>
      </c>
      <c r="C324" s="196"/>
      <c r="D324" s="138"/>
      <c r="E324" s="76"/>
      <c r="F324" s="69"/>
    </row>
    <row r="325" spans="1:7" ht="12" customHeight="1" thickBot="1"/>
    <row r="326" spans="1:7" ht="19.95" customHeight="1">
      <c r="A326" s="121"/>
      <c r="B326" s="221" t="s">
        <v>166</v>
      </c>
      <c r="C326" s="198"/>
      <c r="D326" s="40">
        <v>0</v>
      </c>
      <c r="E326" s="122">
        <f>+'[1]CE_20_19 ANALITICO_LAVORO'!B430</f>
        <v>0</v>
      </c>
      <c r="F326" s="40">
        <v>0</v>
      </c>
    </row>
    <row r="327" spans="1:7" ht="19.95" customHeight="1" thickBot="1">
      <c r="A327" s="123"/>
      <c r="B327" s="199" t="s">
        <v>167</v>
      </c>
      <c r="C327" s="200"/>
      <c r="D327" s="30">
        <v>5000</v>
      </c>
      <c r="E327" s="124">
        <f>+'[1]CE_20_19 ANALITICO_LAVORO'!B434</f>
        <v>0</v>
      </c>
      <c r="F327" s="30">
        <f>+D327-E327</f>
        <v>5000</v>
      </c>
    </row>
    <row r="328" spans="1:7" ht="31.2" customHeight="1" thickBot="1">
      <c r="A328" s="125"/>
      <c r="B328" s="203" t="s">
        <v>168</v>
      </c>
      <c r="C328" s="193"/>
      <c r="D328" s="168">
        <f>+D326-D327</f>
        <v>-5000</v>
      </c>
      <c r="E328" s="168">
        <v>0</v>
      </c>
      <c r="F328" s="101">
        <f>+F326-F327</f>
        <v>-5000</v>
      </c>
    </row>
    <row r="329" spans="1:7" ht="12" customHeight="1">
      <c r="A329" s="44"/>
      <c r="B329" s="146"/>
      <c r="C329" s="147"/>
      <c r="D329" s="147"/>
      <c r="E329" s="47"/>
      <c r="F329" s="13"/>
    </row>
    <row r="330" spans="1:7" ht="12" customHeight="1">
      <c r="A330" s="44"/>
      <c r="B330" s="146"/>
      <c r="C330" s="147"/>
      <c r="D330" s="147"/>
      <c r="E330" s="47"/>
      <c r="F330" s="13"/>
    </row>
    <row r="331" spans="1:7" s="49" customFormat="1" ht="19.95" customHeight="1">
      <c r="A331" s="11" t="s">
        <v>169</v>
      </c>
      <c r="B331" s="186" t="s">
        <v>170</v>
      </c>
      <c r="C331" s="196"/>
      <c r="D331" s="138"/>
      <c r="E331" s="76"/>
      <c r="F331" s="69"/>
    </row>
    <row r="332" spans="1:7" ht="12" customHeight="1" thickBot="1"/>
    <row r="333" spans="1:7" ht="19.95" customHeight="1">
      <c r="A333" s="121"/>
      <c r="B333" s="221" t="s">
        <v>171</v>
      </c>
      <c r="C333" s="198"/>
      <c r="D333" s="122">
        <v>3676035.14</v>
      </c>
      <c r="E333" s="88">
        <f>+'[1]CE_20_19 ANALITICO_LAVORO'!B440</f>
        <v>3597281.13</v>
      </c>
      <c r="F333" s="40">
        <f>+D333-E333</f>
        <v>78754.010000000242</v>
      </c>
    </row>
    <row r="334" spans="1:7" ht="19.95" customHeight="1" thickBot="1">
      <c r="A334" s="123"/>
      <c r="B334" s="199" t="s">
        <v>172</v>
      </c>
      <c r="C334" s="200"/>
      <c r="D334" s="124">
        <v>55068.19</v>
      </c>
      <c r="E334" s="89">
        <f>+'[1]CE_20_19 ANALITICO_LAVORO'!B454</f>
        <v>132775.34999999998</v>
      </c>
      <c r="F334" s="30">
        <f>+D334-E334</f>
        <v>-77707.159999999974</v>
      </c>
    </row>
    <row r="335" spans="1:7" ht="19.95" customHeight="1" thickBot="1">
      <c r="A335" s="125"/>
      <c r="B335" s="203" t="s">
        <v>173</v>
      </c>
      <c r="C335" s="193"/>
      <c r="D335" s="179">
        <f>+D333-D334</f>
        <v>3620966.95</v>
      </c>
      <c r="E335" s="179">
        <f>+E333-E334</f>
        <v>3464505.78</v>
      </c>
      <c r="F335" s="178">
        <f>+F333-F334</f>
        <v>156461.17000000022</v>
      </c>
      <c r="G335" s="32"/>
    </row>
    <row r="336" spans="1:7" ht="12" customHeight="1"/>
    <row r="337" spans="1:6" ht="12" customHeight="1" thickBot="1"/>
    <row r="338" spans="1:6" s="49" customFormat="1" ht="37.200000000000003" customHeight="1" thickBot="1">
      <c r="A338" s="82"/>
      <c r="B338" s="220" t="s">
        <v>174</v>
      </c>
      <c r="C338" s="195"/>
      <c r="D338" s="170">
        <f>+D314+D321+D328+D335</f>
        <v>14922280.080000002</v>
      </c>
      <c r="E338" s="170">
        <f>+E314+E321+E328+E335</f>
        <v>10491150.75999999</v>
      </c>
      <c r="F338" s="105">
        <f>+F314+F321+F328+F335</f>
        <v>4431129.319999977</v>
      </c>
    </row>
    <row r="339" spans="1:6" ht="12" customHeight="1"/>
    <row r="340" spans="1:6" ht="12" customHeight="1" thickBot="1"/>
    <row r="341" spans="1:6" ht="40.950000000000003" customHeight="1" thickBot="1">
      <c r="A341" s="82" t="s">
        <v>175</v>
      </c>
      <c r="B341" s="192" t="s">
        <v>176</v>
      </c>
      <c r="C341" s="214"/>
      <c r="D341" s="168">
        <v>6986920.6100000003</v>
      </c>
      <c r="E341" s="168">
        <f>+'[1]CE_20_19 ANALITICO_LAVORO'!B477</f>
        <v>6987603.3499999996</v>
      </c>
      <c r="F341" s="101">
        <f>+D341-E341</f>
        <v>-682.73999999929219</v>
      </c>
    </row>
    <row r="342" spans="1:6" ht="12" customHeight="1"/>
    <row r="343" spans="1:6" ht="12" customHeight="1" thickBot="1"/>
    <row r="344" spans="1:6" s="49" customFormat="1" ht="19.95" customHeight="1" thickBot="1">
      <c r="A344" s="126"/>
      <c r="B344" s="127" t="s">
        <v>177</v>
      </c>
      <c r="C344" s="127"/>
      <c r="D344" s="170">
        <f>+D338-D341</f>
        <v>7935359.4700000016</v>
      </c>
      <c r="E344" s="170">
        <f>+E338-E341</f>
        <v>3503547.4099999908</v>
      </c>
      <c r="F344" s="105">
        <f>+D344-E344</f>
        <v>4431812.0600000108</v>
      </c>
    </row>
    <row r="345" spans="1:6" ht="19.95" customHeight="1">
      <c r="E345" s="80"/>
    </row>
    <row r="346" spans="1:6" ht="19.95" customHeight="1">
      <c r="E346" s="32"/>
    </row>
    <row r="347" spans="1:6" ht="19.95" customHeight="1">
      <c r="E347" s="32"/>
    </row>
  </sheetData>
  <mergeCells count="160">
    <mergeCell ref="B334:C334"/>
    <mergeCell ref="B335:C335"/>
    <mergeCell ref="B338:C338"/>
    <mergeCell ref="B341:C341"/>
    <mergeCell ref="B324:C324"/>
    <mergeCell ref="B326:C326"/>
    <mergeCell ref="B327:C327"/>
    <mergeCell ref="B328:C328"/>
    <mergeCell ref="B331:C331"/>
    <mergeCell ref="B333:C333"/>
    <mergeCell ref="B314:C314"/>
    <mergeCell ref="B316:C316"/>
    <mergeCell ref="B318:C318"/>
    <mergeCell ref="B319:C319"/>
    <mergeCell ref="B320:C320"/>
    <mergeCell ref="B321:C321"/>
    <mergeCell ref="B293:C293"/>
    <mergeCell ref="B294:C294"/>
    <mergeCell ref="B295:C295"/>
    <mergeCell ref="B306:C306"/>
    <mergeCell ref="B309:C309"/>
    <mergeCell ref="B311:C311"/>
    <mergeCell ref="B284:C284"/>
    <mergeCell ref="B285:C285"/>
    <mergeCell ref="B286:C286"/>
    <mergeCell ref="B289:C289"/>
    <mergeCell ref="B291:C291"/>
    <mergeCell ref="B292:C292"/>
    <mergeCell ref="B278:C278"/>
    <mergeCell ref="B279:C279"/>
    <mergeCell ref="B280:C280"/>
    <mergeCell ref="B281:C281"/>
    <mergeCell ref="B282:C282"/>
    <mergeCell ref="B283:C283"/>
    <mergeCell ref="B269:C269"/>
    <mergeCell ref="B272:C272"/>
    <mergeCell ref="B274:C274"/>
    <mergeCell ref="B275:C275"/>
    <mergeCell ref="B276:C276"/>
    <mergeCell ref="B277:C277"/>
    <mergeCell ref="B261:C261"/>
    <mergeCell ref="B262:C262"/>
    <mergeCell ref="B263:C263"/>
    <mergeCell ref="B264:C264"/>
    <mergeCell ref="B265:C265"/>
    <mergeCell ref="B267:C267"/>
    <mergeCell ref="B244:C244"/>
    <mergeCell ref="A247:C247"/>
    <mergeCell ref="B256:C256"/>
    <mergeCell ref="B258:C258"/>
    <mergeCell ref="B259:C259"/>
    <mergeCell ref="B260:C260"/>
    <mergeCell ref="B228:C228"/>
    <mergeCell ref="B229:C229"/>
    <mergeCell ref="B232:C232"/>
    <mergeCell ref="B235:C235"/>
    <mergeCell ref="B238:C238"/>
    <mergeCell ref="B241:C241"/>
    <mergeCell ref="B222:C222"/>
    <mergeCell ref="B223:C223"/>
    <mergeCell ref="B224:C224"/>
    <mergeCell ref="B225:C225"/>
    <mergeCell ref="B226:C226"/>
    <mergeCell ref="B227:C227"/>
    <mergeCell ref="B212:C212"/>
    <mergeCell ref="B214:C214"/>
    <mergeCell ref="B215:C215"/>
    <mergeCell ref="B216:C216"/>
    <mergeCell ref="B217:C217"/>
    <mergeCell ref="B220:C220"/>
    <mergeCell ref="B186:C186"/>
    <mergeCell ref="B187:C187"/>
    <mergeCell ref="A199:C199"/>
    <mergeCell ref="A201:C201"/>
    <mergeCell ref="A208:C208"/>
    <mergeCell ref="B210:C210"/>
    <mergeCell ref="B172:C172"/>
    <mergeCell ref="B175:C175"/>
    <mergeCell ref="B178:C178"/>
    <mergeCell ref="B179:C179"/>
    <mergeCell ref="B180:C180"/>
    <mergeCell ref="B183:C183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41:C141"/>
    <mergeCell ref="A144:C144"/>
    <mergeCell ref="B148:C148"/>
    <mergeCell ref="B151:C151"/>
    <mergeCell ref="B157:C157"/>
    <mergeCell ref="B159:C159"/>
    <mergeCell ref="B131:C131"/>
    <mergeCell ref="B132:C132"/>
    <mergeCell ref="B136:C136"/>
    <mergeCell ref="B138:C138"/>
    <mergeCell ref="B139:C139"/>
    <mergeCell ref="B140:C140"/>
    <mergeCell ref="A117:B117"/>
    <mergeCell ref="B121:C121"/>
    <mergeCell ref="B123:C123"/>
    <mergeCell ref="B127:C127"/>
    <mergeCell ref="B129:C129"/>
    <mergeCell ref="B130:C130"/>
    <mergeCell ref="A88:C88"/>
    <mergeCell ref="B100:C100"/>
    <mergeCell ref="B102:C102"/>
    <mergeCell ref="A104:C104"/>
    <mergeCell ref="A107:C107"/>
    <mergeCell ref="A109:C109"/>
    <mergeCell ref="B76:C76"/>
    <mergeCell ref="B77:C77"/>
    <mergeCell ref="B78:C78"/>
    <mergeCell ref="A81:C81"/>
    <mergeCell ref="B84:C84"/>
    <mergeCell ref="B86:C86"/>
    <mergeCell ref="B65:C65"/>
    <mergeCell ref="B66:C66"/>
    <mergeCell ref="B67:C67"/>
    <mergeCell ref="B68:C68"/>
    <mergeCell ref="B71:C71"/>
    <mergeCell ref="B74:C74"/>
    <mergeCell ref="B59:C59"/>
    <mergeCell ref="B60:C60"/>
    <mergeCell ref="B61:C61"/>
    <mergeCell ref="B62:C62"/>
    <mergeCell ref="B63:C63"/>
    <mergeCell ref="B64:C64"/>
    <mergeCell ref="A39:C39"/>
    <mergeCell ref="B49:C49"/>
    <mergeCell ref="B54:C54"/>
    <mergeCell ref="B56:C56"/>
    <mergeCell ref="B57:C57"/>
    <mergeCell ref="B58:C58"/>
    <mergeCell ref="B31:C31"/>
    <mergeCell ref="B32:C32"/>
    <mergeCell ref="B33:C33"/>
    <mergeCell ref="B18:C18"/>
    <mergeCell ref="B19:C19"/>
    <mergeCell ref="B20:C20"/>
    <mergeCell ref="B21:C21"/>
    <mergeCell ref="B26:C26"/>
    <mergeCell ref="B27:C27"/>
    <mergeCell ref="C3:E3"/>
    <mergeCell ref="A8:C8"/>
    <mergeCell ref="A10:B10"/>
    <mergeCell ref="B12:C12"/>
    <mergeCell ref="B16:C16"/>
    <mergeCell ref="B17:C17"/>
    <mergeCell ref="B28:C28"/>
    <mergeCell ref="B29:C29"/>
    <mergeCell ref="B30:C30"/>
  </mergeCells>
  <printOptions horizontalCentered="1"/>
  <pageMargins left="1.7716535433070868" right="1.1811023622047245" top="0.59055118110236227" bottom="0.59055118110236227" header="0" footer="0.19685039370078741"/>
  <pageSetup paperSize="9" scale="61" firstPageNumber="0" fitToWidth="0" fitToHeight="0" orientation="landscape" r:id="rId1"/>
  <headerFooter alignWithMargins="0">
    <oddFooter>&amp;R&amp;P</oddFooter>
  </headerFooter>
  <rowBreaks count="8" manualBreakCount="8">
    <brk id="40" max="16383" man="1"/>
    <brk id="90" max="5" man="1"/>
    <brk id="110" max="16383" man="1"/>
    <brk id="152" max="16383" man="1"/>
    <brk id="188" max="5" man="1"/>
    <brk id="202" max="16383" man="1"/>
    <brk id="248" max="16383" man="1"/>
    <brk id="296" max="16383" man="1"/>
  </rowBreaks>
  <ignoredErrors>
    <ignoredError sqref="E33 F31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207E3F673A5C4CAEFA7A1B15BD8866" ma:contentTypeVersion="14" ma:contentTypeDescription="Creare un nuovo documento." ma:contentTypeScope="" ma:versionID="5d18115bbdf22127097a5869dbd23f6c">
  <xsd:schema xmlns:xsd="http://www.w3.org/2001/XMLSchema" xmlns:xs="http://www.w3.org/2001/XMLSchema" xmlns:p="http://schemas.microsoft.com/office/2006/metadata/properties" xmlns:ns2="927a7e21-fdc2-4efb-990d-83ce46eab034" xmlns:ns3="d5b050f9-afcf-4c15-935c-77dbe3c539c7" targetNamespace="http://schemas.microsoft.com/office/2006/metadata/properties" ma:root="true" ma:fieldsID="3509cd1e139cdbe99393a63cd7604dba" ns2:_="" ns3:_="">
    <xsd:import namespace="927a7e21-fdc2-4efb-990d-83ce46eab034"/>
    <xsd:import namespace="d5b050f9-afcf-4c15-935c-77dbe3c53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7e21-fdc2-4efb-990d-83ce46eab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4b7b5d8e-dff7-4066-a657-d577acaf2b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50f9-afcf-4c15-935c-77dbe3c53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7ae36e2-9c8c-42c3-8895-59fcdf0588c9}" ma:internalName="TaxCatchAll" ma:showField="CatchAllData" ma:web="d5b050f9-afcf-4c15-935c-77dbe3c539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b050f9-afcf-4c15-935c-77dbe3c539c7">
      <UserInfo>
        <DisplayName>Giuseppe Colapietro</DisplayName>
        <AccountId>16</AccountId>
        <AccountType/>
      </UserInfo>
    </SharedWithUsers>
    <lcf76f155ced4ddcb4097134ff3c332f xmlns="927a7e21-fdc2-4efb-990d-83ce46eab034">
      <Terms xmlns="http://schemas.microsoft.com/office/infopath/2007/PartnerControls"/>
    </lcf76f155ced4ddcb4097134ff3c332f>
    <TaxCatchAll xmlns="d5b050f9-afcf-4c15-935c-77dbe3c539c7" xsi:nil="true"/>
  </documentManagement>
</p:properties>
</file>

<file path=customXml/itemProps1.xml><?xml version="1.0" encoding="utf-8"?>
<ds:datastoreItem xmlns:ds="http://schemas.openxmlformats.org/officeDocument/2006/customXml" ds:itemID="{4D8D4673-9D77-4170-94B0-F219A8AF8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7a7e21-fdc2-4efb-990d-83ce46eab034"/>
    <ds:schemaRef ds:uri="d5b050f9-afcf-4c15-935c-77dbe3c53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9BCB5-F258-4867-837D-9015AAE5D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8CB08-0295-4043-9D31-7B5CF55CB8A3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d5b050f9-afcf-4c15-935c-77dbe3c539c7"/>
    <ds:schemaRef ds:uri="http://schemas.microsoft.com/office/infopath/2007/PartnerControls"/>
    <ds:schemaRef ds:uri="927a7e21-fdc2-4efb-990d-83ce46eab0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SP _CE_21_20 sintetico differe</vt:lpstr>
      <vt:lpstr>' SP _CE_21_20 sintetico differe'!Area_stampa</vt:lpstr>
    </vt:vector>
  </TitlesOfParts>
  <Manager/>
  <Company>Università degli studi Roma Tre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Rosi</dc:creator>
  <cp:keywords/>
  <dc:description/>
  <cp:lastModifiedBy>Franca Iannaccone</cp:lastModifiedBy>
  <cp:revision/>
  <cp:lastPrinted>2022-07-01T09:44:46Z</cp:lastPrinted>
  <dcterms:created xsi:type="dcterms:W3CDTF">2021-05-14T10:03:00Z</dcterms:created>
  <dcterms:modified xsi:type="dcterms:W3CDTF">2022-07-01T09:57:59Z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0x010100E0207E3F673A5C4CAEFA7A1B15BD8866</vt:lpwstr>
  </property>
  <property fmtid="{D5CDD505-2E9C-101B-9397-08002B2CF9AE}" pid="3" name="MediaServiceImageTags">
    <vt:lpwstr/>
  </property>
</Properties>
</file>